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role de SLA" sheetId="1" state="visible" r:id="rId1"/>
    <sheet name="Indicadores" sheetId="2" state="visible" r:id="rId2"/>
    <sheet name="Relatório Mensal" sheetId="3" state="visible" r:id="rId3"/>
  </sheets>
  <definedNames>
    <definedName name="_xlnm._FilterDatabase" localSheetId="0" hidden="1">'Controle de SLA'!$A$4:$J$24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 HH:MM"/>
    <numFmt numFmtId="166" formatCode="0.00&quot;%&quot;"/>
    <numFmt numFmtId="167" formatCode="0.0&quot;h&quot;"/>
    <numFmt numFmtId="168" formatCode="0.0&quot;%&quot;"/>
  </numFmts>
  <fonts count="8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sz val="10"/>
    </font>
    <font>
      <b val="1"/>
      <color rgb="00FFFFFF"/>
      <sz val="11"/>
    </font>
    <font>
      <b val="1"/>
      <color rgb="00FFFFFF"/>
    </font>
    <font>
      <i val="1"/>
      <color rgb="00808080"/>
    </font>
    <font>
      <b val="1"/>
    </font>
    <font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0000"/>
        <bgColor rgb="00FF0000"/>
      </patternFill>
    </fill>
    <fill>
      <patternFill patternType="solid">
        <fgColor rgb="00FFC000"/>
        <bgColor rgb="00FFC000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0" fontId="0" fillId="0" borderId="1" pivotButton="0" quotePrefix="0" xfId="0"/>
    <xf numFmtId="0" fontId="4" fillId="3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3" fillId="2" borderId="1" pivotButton="0" quotePrefix="0" xfId="0"/>
    <xf numFmtId="0" fontId="3" fillId="2" borderId="1" applyAlignment="1" pivotButton="0" quotePrefix="0" xfId="0">
      <alignment horizontal="center"/>
    </xf>
    <xf numFmtId="0" fontId="6" fillId="0" borderId="1" pivotButton="0" quotePrefix="0" xfId="0"/>
    <xf numFmtId="166" fontId="0" fillId="0" borderId="1" applyAlignment="1" pivotButton="0" quotePrefix="0" xfId="0">
      <alignment horizontal="center"/>
    </xf>
    <xf numFmtId="167" fontId="0" fillId="0" borderId="1" applyAlignment="1" pivotButton="0" quotePrefix="0" xfId="0">
      <alignment horizontal="center"/>
    </xf>
    <xf numFmtId="0" fontId="7" fillId="5" borderId="0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Distribuição por Prioridade</a:t>
            </a:r>
          </a:p>
        </rich>
      </tx>
    </title>
    <plotArea>
      <pieChart>
        <varyColors val="1"/>
        <ser>
          <idx val="0"/>
          <order val="0"/>
          <tx>
            <strRef>
              <f>'Indicadores'!B13</f>
            </strRef>
          </tx>
          <spPr>
            <a:ln>
              <a:prstDash val="solid"/>
            </a:ln>
          </spPr>
          <cat>
            <numRef>
              <f>'Indicadores'!$A$14:$A$17</f>
            </numRef>
          </cat>
          <val>
            <numRef>
              <f>'Indicadores'!$B$14:$B$17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Top 5 Clientes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'Relatório Mensal'!B12</f>
            </strRef>
          </tx>
          <spPr>
            <a:ln>
              <a:prstDash val="solid"/>
            </a:ln>
          </spPr>
          <cat>
            <numRef>
              <f>'Relatório Mensal'!$A$13:$A$17</f>
            </numRef>
          </cat>
          <val>
            <numRef>
              <f>'Relatório Mensal'!$B$13:$B$17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10</row>
      <rowOff>0</rowOff>
    </from>
    <ext cx="576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25" customWidth="1" min="3" max="3"/>
    <col width="18" customWidth="1" min="4" max="4"/>
    <col width="12" customWidth="1" min="5" max="5"/>
    <col width="13" customWidth="1" min="6" max="6"/>
    <col width="18" customWidth="1" min="7" max="7"/>
    <col width="14" customWidth="1" min="8" max="8"/>
    <col width="14" customWidth="1" min="9" max="9"/>
    <col width="13" customWidth="1" min="10" max="10"/>
  </cols>
  <sheetData>
    <row r="1">
      <c r="A1" s="1" t="inlineStr">
        <is>
          <t>CONTROLE DE SLA - SERVICE LEVEL AGREEMENT</t>
        </is>
      </c>
    </row>
    <row r="2">
      <c r="A2" s="2" t="inlineStr">
        <is>
          <t>Período: December/2025</t>
        </is>
      </c>
    </row>
    <row r="4">
      <c r="A4" s="3" t="inlineStr">
        <is>
          <t>ID</t>
        </is>
      </c>
      <c r="B4" s="3" t="inlineStr">
        <is>
          <t>Data Abertura</t>
        </is>
      </c>
      <c r="C4" s="3" t="inlineStr">
        <is>
          <t>Cliente</t>
        </is>
      </c>
      <c r="D4" s="3" t="inlineStr">
        <is>
          <t>Tipo Chamado</t>
        </is>
      </c>
      <c r="E4" s="3" t="inlineStr">
        <is>
          <t>Prioridade</t>
        </is>
      </c>
      <c r="F4" s="3" t="inlineStr">
        <is>
          <t>Prazo SLA (h)</t>
        </is>
      </c>
      <c r="G4" s="3" t="inlineStr">
        <is>
          <t>Data Resolução</t>
        </is>
      </c>
      <c r="H4" s="3" t="inlineStr">
        <is>
          <t>Tempo Real (h)</t>
        </is>
      </c>
      <c r="I4" s="3" t="inlineStr">
        <is>
          <t>Status</t>
        </is>
      </c>
      <c r="J4" s="3" t="inlineStr">
        <is>
          <t>Atendeu SLA</t>
        </is>
      </c>
    </row>
    <row r="5">
      <c r="A5" s="4" t="n">
        <v>2024001</v>
      </c>
      <c r="B5" s="5" t="n">
        <v>45997.36877689</v>
      </c>
      <c r="C5" s="6" t="inlineStr">
        <is>
          <t>Carvalho Distribuidora</t>
        </is>
      </c>
      <c r="D5" s="6" t="inlineStr">
        <is>
          <t>Consultoria</t>
        </is>
      </c>
      <c r="E5" s="4" t="inlineStr">
        <is>
          <t>Baixa</t>
        </is>
      </c>
      <c r="F5" s="4" t="n">
        <v>48</v>
      </c>
      <c r="G5" s="5" t="n">
        <v>45998.28544355667</v>
      </c>
      <c r="H5" s="4" t="n">
        <v>22</v>
      </c>
      <c r="I5" s="4" t="inlineStr">
        <is>
          <t>Resolvido</t>
        </is>
      </c>
      <c r="J5" s="4">
        <f>SE(H5&lt;=F5,"SIM","NÃO")</f>
        <v/>
      </c>
    </row>
    <row r="6">
      <c r="A6" s="4" t="n">
        <v>2024002</v>
      </c>
      <c r="B6" s="5" t="n">
        <v>45995.20211022333</v>
      </c>
      <c r="C6" s="6" t="inlineStr">
        <is>
          <t>Ferreira Logística</t>
        </is>
      </c>
      <c r="D6" s="6" t="inlineStr">
        <is>
          <t>Atualização</t>
        </is>
      </c>
      <c r="E6" s="4" t="inlineStr">
        <is>
          <t>Média</t>
        </is>
      </c>
      <c r="F6" s="4" t="n">
        <v>24</v>
      </c>
      <c r="G6" s="5" t="n">
        <v>45995.61877689</v>
      </c>
      <c r="H6" s="4" t="n">
        <v>10</v>
      </c>
      <c r="I6" s="4" t="inlineStr">
        <is>
          <t>Resolvido</t>
        </is>
      </c>
      <c r="J6" s="4">
        <f>SE(H6&lt;=F6,"SIM","NÃO")</f>
        <v/>
      </c>
    </row>
    <row r="7">
      <c r="A7" s="4" t="n">
        <v>2024003</v>
      </c>
      <c r="B7" s="5" t="n">
        <v>45989.99377689</v>
      </c>
      <c r="C7" s="6" t="inlineStr">
        <is>
          <t>Martins Engenharia</t>
        </is>
      </c>
      <c r="D7" s="6" t="inlineStr">
        <is>
          <t>Suporte Técnico</t>
        </is>
      </c>
      <c r="E7" s="4" t="inlineStr">
        <is>
          <t>Média</t>
        </is>
      </c>
      <c r="F7" s="4" t="n">
        <v>24</v>
      </c>
      <c r="G7" s="5" t="n">
        <v>45990.61877689</v>
      </c>
      <c r="H7" s="4" t="n">
        <v>15</v>
      </c>
      <c r="I7" s="4" t="inlineStr">
        <is>
          <t>Resolvido</t>
        </is>
      </c>
      <c r="J7" s="4">
        <f>SE(H7&lt;=F7,"SIM","NÃO")</f>
        <v/>
      </c>
    </row>
    <row r="8">
      <c r="A8" s="4" t="n">
        <v>2024004</v>
      </c>
      <c r="B8" s="5" t="n">
        <v>46003.66044355667</v>
      </c>
      <c r="C8" s="6" t="inlineStr">
        <is>
          <t>Dias Automação</t>
        </is>
      </c>
      <c r="D8" s="6" t="inlineStr">
        <is>
          <t>Atualização</t>
        </is>
      </c>
      <c r="E8" s="4" t="inlineStr">
        <is>
          <t>Baixa</t>
        </is>
      </c>
      <c r="F8" s="4" t="n">
        <v>48</v>
      </c>
      <c r="G8" s="5" t="n">
        <v>46004.45211022333</v>
      </c>
      <c r="H8" s="4" t="n">
        <v>19</v>
      </c>
      <c r="I8" s="4" t="inlineStr">
        <is>
          <t>Resolvido</t>
        </is>
      </c>
      <c r="J8" s="4">
        <f>SE(H8&lt;=F8,"SIM","NÃO")</f>
        <v/>
      </c>
    </row>
    <row r="9">
      <c r="A9" s="4" t="n">
        <v>2024005</v>
      </c>
      <c r="B9" s="5" t="n">
        <v>45974.03544355667</v>
      </c>
      <c r="C9" s="6" t="inlineStr">
        <is>
          <t>Lima Software</t>
        </is>
      </c>
      <c r="D9" s="6" t="inlineStr">
        <is>
          <t>Instalação</t>
        </is>
      </c>
      <c r="E9" s="7" t="inlineStr">
        <is>
          <t>Crítica</t>
        </is>
      </c>
      <c r="F9" s="4" t="n">
        <v>4</v>
      </c>
      <c r="G9" s="5" t="n">
        <v>45974.16044355667</v>
      </c>
      <c r="H9" s="4" t="n">
        <v>3</v>
      </c>
      <c r="I9" s="4" t="inlineStr">
        <is>
          <t>Resolvido</t>
        </is>
      </c>
      <c r="J9" s="4">
        <f>SE(H9&lt;=F9,"SIM","NÃO")</f>
        <v/>
      </c>
    </row>
    <row r="10">
      <c r="A10" s="4" t="n">
        <v>2024006</v>
      </c>
      <c r="B10" s="5" t="n">
        <v>45986.95211022333</v>
      </c>
      <c r="C10" s="6" t="inlineStr">
        <is>
          <t>Almeida Indústria</t>
        </is>
      </c>
      <c r="D10" s="6" t="inlineStr">
        <is>
          <t>Consultoria</t>
        </is>
      </c>
      <c r="E10" s="4" t="inlineStr">
        <is>
          <t>Baixa</t>
        </is>
      </c>
      <c r="F10" s="4" t="n">
        <v>48</v>
      </c>
      <c r="G10" s="4" t="inlineStr">
        <is>
          <t>Em andamento</t>
        </is>
      </c>
      <c r="H10" s="4" t="inlineStr">
        <is>
          <t>-</t>
        </is>
      </c>
      <c r="I10" s="4" t="inlineStr">
        <is>
          <t>Em Andamento</t>
        </is>
      </c>
      <c r="J10" s="8" t="inlineStr">
        <is>
          <t>Aguardando</t>
        </is>
      </c>
    </row>
    <row r="11">
      <c r="A11" s="4" t="n">
        <v>2024007</v>
      </c>
      <c r="B11" s="5" t="n">
        <v>46001.82711022333</v>
      </c>
      <c r="C11" s="6" t="inlineStr">
        <is>
          <t>Lima Software</t>
        </is>
      </c>
      <c r="D11" s="6" t="inlineStr">
        <is>
          <t>Manutenção</t>
        </is>
      </c>
      <c r="E11" s="9" t="inlineStr">
        <is>
          <t>Alta</t>
        </is>
      </c>
      <c r="F11" s="4" t="n">
        <v>8</v>
      </c>
      <c r="G11" s="5" t="n">
        <v>46001.91044355667</v>
      </c>
      <c r="H11" s="4" t="n">
        <v>2</v>
      </c>
      <c r="I11" s="4" t="inlineStr">
        <is>
          <t>Resolvido</t>
        </is>
      </c>
      <c r="J11" s="4">
        <f>SE(H11&lt;=F11,"SIM","NÃO")</f>
        <v/>
      </c>
    </row>
    <row r="12">
      <c r="A12" s="4" t="n">
        <v>2024008</v>
      </c>
      <c r="B12" s="5" t="n">
        <v>46001.82711022333</v>
      </c>
      <c r="C12" s="6" t="inlineStr">
        <is>
          <t>Rodrigues Marketing</t>
        </is>
      </c>
      <c r="D12" s="6" t="inlineStr">
        <is>
          <t>Configuração</t>
        </is>
      </c>
      <c r="E12" s="7" t="inlineStr">
        <is>
          <t>Crítica</t>
        </is>
      </c>
      <c r="F12" s="4" t="n">
        <v>4</v>
      </c>
      <c r="G12" s="5" t="n">
        <v>46002.03544355667</v>
      </c>
      <c r="H12" s="4" t="n">
        <v>5</v>
      </c>
      <c r="I12" s="4" t="inlineStr">
        <is>
          <t>Resolvido</t>
        </is>
      </c>
      <c r="J12" s="4">
        <f>SE(H12&lt;=F12,"SIM","NÃO")</f>
        <v/>
      </c>
    </row>
    <row r="13">
      <c r="A13" s="4" t="n">
        <v>2024009</v>
      </c>
      <c r="B13" s="5" t="n">
        <v>45974.20211022333</v>
      </c>
      <c r="C13" s="6" t="inlineStr">
        <is>
          <t>Silva Tecnologia Ltda</t>
        </is>
      </c>
      <c r="D13" s="6" t="inlineStr">
        <is>
          <t>Suporte Técnico</t>
        </is>
      </c>
      <c r="E13" s="4" t="inlineStr">
        <is>
          <t>Baixa</t>
        </is>
      </c>
      <c r="F13" s="4" t="n">
        <v>48</v>
      </c>
      <c r="G13" s="5" t="n">
        <v>45975.20211022333</v>
      </c>
      <c r="H13" s="4" t="n">
        <v>24</v>
      </c>
      <c r="I13" s="4" t="inlineStr">
        <is>
          <t>Resolvido</t>
        </is>
      </c>
      <c r="J13" s="4">
        <f>SE(H13&lt;=F13,"SIM","NÃO")</f>
        <v/>
      </c>
    </row>
    <row r="14">
      <c r="A14" s="4" t="n">
        <v>2024010</v>
      </c>
      <c r="B14" s="5" t="n">
        <v>45992.49377689</v>
      </c>
      <c r="C14" s="6" t="inlineStr">
        <is>
          <t>Ferreira Logística</t>
        </is>
      </c>
      <c r="D14" s="6" t="inlineStr">
        <is>
          <t>Treinamento</t>
        </is>
      </c>
      <c r="E14" s="9" t="inlineStr">
        <is>
          <t>Alta</t>
        </is>
      </c>
      <c r="F14" s="4" t="n">
        <v>8</v>
      </c>
      <c r="G14" s="5" t="n">
        <v>45992.74377689</v>
      </c>
      <c r="H14" s="4" t="n">
        <v>6</v>
      </c>
      <c r="I14" s="4" t="inlineStr">
        <is>
          <t>Resolvido</t>
        </is>
      </c>
      <c r="J14" s="4">
        <f>SE(H14&lt;=F14,"SIM","NÃO")</f>
        <v/>
      </c>
    </row>
    <row r="15">
      <c r="A15" s="4" t="n">
        <v>2024011</v>
      </c>
      <c r="B15" s="5" t="n">
        <v>45974.49377689</v>
      </c>
      <c r="C15" s="6" t="inlineStr">
        <is>
          <t>Ferreira Logística</t>
        </is>
      </c>
      <c r="D15" s="6" t="inlineStr">
        <is>
          <t>Manutenção</t>
        </is>
      </c>
      <c r="E15" s="4" t="inlineStr">
        <is>
          <t>Média</t>
        </is>
      </c>
      <c r="F15" s="4" t="n">
        <v>24</v>
      </c>
      <c r="G15" s="5" t="n">
        <v>45975.61877689</v>
      </c>
      <c r="H15" s="4" t="n">
        <v>27</v>
      </c>
      <c r="I15" s="4" t="inlineStr">
        <is>
          <t>Resolvido</t>
        </is>
      </c>
      <c r="J15" s="4">
        <f>SE(H15&lt;=F15,"SIM","NÃO")</f>
        <v/>
      </c>
    </row>
    <row r="16">
      <c r="A16" s="4" t="n">
        <v>2024012</v>
      </c>
      <c r="B16" s="5" t="n">
        <v>45991.82711022333</v>
      </c>
      <c r="C16" s="6" t="inlineStr">
        <is>
          <t>Santos Comércio ME</t>
        </is>
      </c>
      <c r="D16" s="6" t="inlineStr">
        <is>
          <t>Atualização</t>
        </is>
      </c>
      <c r="E16" s="7" t="inlineStr">
        <is>
          <t>Crítica</t>
        </is>
      </c>
      <c r="F16" s="4" t="n">
        <v>4</v>
      </c>
      <c r="G16" s="5" t="n">
        <v>45991.99377689</v>
      </c>
      <c r="H16" s="4" t="n">
        <v>4</v>
      </c>
      <c r="I16" s="4" t="inlineStr">
        <is>
          <t>Resolvido</t>
        </is>
      </c>
      <c r="J16" s="4">
        <f>SE(H16&lt;=F16,"SIM","NÃO")</f>
        <v/>
      </c>
    </row>
    <row r="17">
      <c r="A17" s="4" t="n">
        <v>2024013</v>
      </c>
      <c r="B17" s="5" t="n">
        <v>45987.91044355667</v>
      </c>
      <c r="C17" s="6" t="inlineStr">
        <is>
          <t>Santos Comércio ME</t>
        </is>
      </c>
      <c r="D17" s="6" t="inlineStr">
        <is>
          <t>Atualização</t>
        </is>
      </c>
      <c r="E17" s="7" t="inlineStr">
        <is>
          <t>Crítica</t>
        </is>
      </c>
      <c r="F17" s="4" t="n">
        <v>4</v>
      </c>
      <c r="G17" s="5" t="n">
        <v>45988.07711022333</v>
      </c>
      <c r="H17" s="4" t="n">
        <v>4</v>
      </c>
      <c r="I17" s="4" t="inlineStr">
        <is>
          <t>Resolvido</t>
        </is>
      </c>
      <c r="J17" s="4">
        <f>SE(H17&lt;=F17,"SIM","NÃO")</f>
        <v/>
      </c>
    </row>
    <row r="18">
      <c r="A18" s="4" t="n">
        <v>2024014</v>
      </c>
      <c r="B18" s="5" t="n">
        <v>46000.41044355667</v>
      </c>
      <c r="C18" s="6" t="inlineStr">
        <is>
          <t>Dias Automação</t>
        </is>
      </c>
      <c r="D18" s="6" t="inlineStr">
        <is>
          <t>Consultoria</t>
        </is>
      </c>
      <c r="E18" s="4" t="inlineStr">
        <is>
          <t>Baixa</t>
        </is>
      </c>
      <c r="F18" s="4" t="n">
        <v>48</v>
      </c>
      <c r="G18" s="4" t="inlineStr">
        <is>
          <t>Em andamento</t>
        </is>
      </c>
      <c r="H18" s="4" t="inlineStr">
        <is>
          <t>-</t>
        </is>
      </c>
      <c r="I18" s="4" t="inlineStr">
        <is>
          <t>Em Andamento</t>
        </is>
      </c>
      <c r="J18" s="8" t="inlineStr">
        <is>
          <t>Aguardando</t>
        </is>
      </c>
    </row>
    <row r="19">
      <c r="A19" s="4" t="n">
        <v>2024015</v>
      </c>
      <c r="B19" s="5" t="n">
        <v>46000.53544355667</v>
      </c>
      <c r="C19" s="6" t="inlineStr">
        <is>
          <t>Lima Software</t>
        </is>
      </c>
      <c r="D19" s="6" t="inlineStr">
        <is>
          <t>Treinamento</t>
        </is>
      </c>
      <c r="E19" s="7" t="inlineStr">
        <is>
          <t>Crítica</t>
        </is>
      </c>
      <c r="F19" s="4" t="n">
        <v>4</v>
      </c>
      <c r="G19" s="5" t="n">
        <v>46000.78544355667</v>
      </c>
      <c r="H19" s="4" t="n">
        <v>6</v>
      </c>
      <c r="I19" s="4" t="inlineStr">
        <is>
          <t>Resolvido</t>
        </is>
      </c>
      <c r="J19" s="4">
        <f>SE(H19&lt;=F19,"SIM","NÃO")</f>
        <v/>
      </c>
    </row>
    <row r="20">
      <c r="A20" s="4" t="n">
        <v>2024016</v>
      </c>
      <c r="B20" s="5" t="n">
        <v>46004.53544355667</v>
      </c>
      <c r="C20" s="6" t="inlineStr">
        <is>
          <t>Dias Automação</t>
        </is>
      </c>
      <c r="D20" s="6" t="inlineStr">
        <is>
          <t>Consultoria</t>
        </is>
      </c>
      <c r="E20" s="7" t="inlineStr">
        <is>
          <t>Crítica</t>
        </is>
      </c>
      <c r="F20" s="4" t="n">
        <v>4</v>
      </c>
      <c r="G20" s="5" t="n">
        <v>46004.66044355667</v>
      </c>
      <c r="H20" s="4" t="n">
        <v>3</v>
      </c>
      <c r="I20" s="4" t="inlineStr">
        <is>
          <t>Resolvido</t>
        </is>
      </c>
      <c r="J20" s="4">
        <f>SE(H20&lt;=F20,"SIM","NÃO")</f>
        <v/>
      </c>
    </row>
    <row r="21">
      <c r="A21" s="4" t="n">
        <v>2024017</v>
      </c>
      <c r="B21" s="5" t="n">
        <v>45981.57711022333</v>
      </c>
      <c r="C21" s="6" t="inlineStr">
        <is>
          <t>Rodrigues Marketing</t>
        </is>
      </c>
      <c r="D21" s="6" t="inlineStr">
        <is>
          <t>Manutenção</t>
        </is>
      </c>
      <c r="E21" s="4" t="inlineStr">
        <is>
          <t>Baixa</t>
        </is>
      </c>
      <c r="F21" s="4" t="n">
        <v>48</v>
      </c>
      <c r="G21" s="5" t="n">
        <v>45984.32711022333</v>
      </c>
      <c r="H21" s="4" t="n">
        <v>66</v>
      </c>
      <c r="I21" s="4" t="inlineStr">
        <is>
          <t>Resolvido</t>
        </is>
      </c>
      <c r="J21" s="4">
        <f>SE(H21&lt;=F21,"SIM","NÃO")</f>
        <v/>
      </c>
    </row>
    <row r="22">
      <c r="A22" s="4" t="n">
        <v>2024018</v>
      </c>
      <c r="B22" s="5" t="n">
        <v>45988.86877689</v>
      </c>
      <c r="C22" s="6" t="inlineStr">
        <is>
          <t>Santos Comércio ME</t>
        </is>
      </c>
      <c r="D22" s="6" t="inlineStr">
        <is>
          <t>Atualização</t>
        </is>
      </c>
      <c r="E22" s="7" t="inlineStr">
        <is>
          <t>Crítica</t>
        </is>
      </c>
      <c r="F22" s="4" t="n">
        <v>4</v>
      </c>
      <c r="G22" s="5" t="n">
        <v>45989.07711022333</v>
      </c>
      <c r="H22" s="4" t="n">
        <v>5</v>
      </c>
      <c r="I22" s="4" t="inlineStr">
        <is>
          <t>Resolvido</t>
        </is>
      </c>
      <c r="J22" s="4">
        <f>SE(H22&lt;=F22,"SIM","NÃO")</f>
        <v/>
      </c>
    </row>
    <row r="23">
      <c r="A23" s="4" t="n">
        <v>2024019</v>
      </c>
      <c r="B23" s="5" t="n">
        <v>46002.91044355667</v>
      </c>
      <c r="C23" s="6" t="inlineStr">
        <is>
          <t>Rodrigues Marketing</t>
        </is>
      </c>
      <c r="D23" s="6" t="inlineStr">
        <is>
          <t>Suporte Técnico</t>
        </is>
      </c>
      <c r="E23" s="4" t="inlineStr">
        <is>
          <t>Baixa</t>
        </is>
      </c>
      <c r="F23" s="4" t="n">
        <v>48</v>
      </c>
      <c r="G23" s="5" t="n">
        <v>46004.41044355667</v>
      </c>
      <c r="H23" s="4" t="n">
        <v>36</v>
      </c>
      <c r="I23" s="4" t="inlineStr">
        <is>
          <t>Resolvido</t>
        </is>
      </c>
      <c r="J23" s="4">
        <f>SE(H23&lt;=F23,"SIM","NÃO")</f>
        <v/>
      </c>
    </row>
    <row r="24">
      <c r="A24" s="4" t="n">
        <v>2024020</v>
      </c>
      <c r="B24" s="5" t="n">
        <v>46001.74377689</v>
      </c>
      <c r="C24" s="6" t="inlineStr">
        <is>
          <t>Oliveira &amp; Filhos</t>
        </is>
      </c>
      <c r="D24" s="6" t="inlineStr">
        <is>
          <t>Consultoria</t>
        </is>
      </c>
      <c r="E24" s="4" t="inlineStr">
        <is>
          <t>Baixa</t>
        </is>
      </c>
      <c r="F24" s="4" t="n">
        <v>48</v>
      </c>
      <c r="G24" s="5" t="n">
        <v>46004.66044355667</v>
      </c>
      <c r="H24" s="4" t="n">
        <v>70</v>
      </c>
      <c r="I24" s="4" t="inlineStr">
        <is>
          <t>Resolvido</t>
        </is>
      </c>
      <c r="J24" s="4">
        <f>SE(H24&lt;=F24,"SIM","NÃO")</f>
        <v/>
      </c>
    </row>
  </sheetData>
  <autoFilter ref="A4:J24"/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8" customWidth="1" min="4" max="4"/>
  </cols>
  <sheetData>
    <row r="1">
      <c r="A1" s="1" t="inlineStr">
        <is>
          <t>INDICADORES DE DESEMPENHO SLA</t>
        </is>
      </c>
    </row>
    <row r="3">
      <c r="A3" s="10" t="inlineStr">
        <is>
          <t>Indicador</t>
        </is>
      </c>
      <c r="B3" s="11" t="inlineStr">
        <is>
          <t>Valor</t>
        </is>
      </c>
      <c r="C3" s="11" t="inlineStr">
        <is>
          <t>Meta</t>
        </is>
      </c>
      <c r="D3" s="11" t="inlineStr">
        <is>
          <t>Status</t>
        </is>
      </c>
    </row>
    <row r="4">
      <c r="A4" s="12" t="inlineStr">
        <is>
          <t>Total de Chamados</t>
        </is>
      </c>
      <c r="B4" s="4">
        <f>CONT.VALORES("Controle de SLA"!A5:A24)</f>
        <v/>
      </c>
      <c r="C4" s="4" t="inlineStr">
        <is>
          <t>-</t>
        </is>
      </c>
      <c r="D4" s="4" t="inlineStr">
        <is>
          <t>-</t>
        </is>
      </c>
    </row>
    <row r="5">
      <c r="A5" s="12" t="inlineStr">
        <is>
          <t>Chamados Resolvidos</t>
        </is>
      </c>
      <c r="B5" s="4">
        <f>CONT.SE("Controle de SLA"!I5:I24,"Resolvido")</f>
        <v/>
      </c>
      <c r="C5" s="4" t="inlineStr">
        <is>
          <t>-</t>
        </is>
      </c>
      <c r="D5" s="4" t="inlineStr">
        <is>
          <t>-</t>
        </is>
      </c>
    </row>
    <row r="6">
      <c r="A6" s="12" t="inlineStr">
        <is>
          <t>Chamados em Andamento</t>
        </is>
      </c>
      <c r="B6" s="4">
        <f>CONT.SE("Controle de SLA"!I5:I24,"Em Andamento")</f>
        <v/>
      </c>
      <c r="C6" s="4" t="inlineStr">
        <is>
          <t>-</t>
        </is>
      </c>
      <c r="D6" s="4" t="inlineStr">
        <is>
          <t>-</t>
        </is>
      </c>
    </row>
    <row r="7">
      <c r="A7" s="12" t="inlineStr">
        <is>
          <t>Taxa de Resolução (%)</t>
        </is>
      </c>
      <c r="B7" s="13">
        <f>SE(B4=0,0,(B5/B4)*100)</f>
        <v/>
      </c>
      <c r="C7" s="4" t="inlineStr">
        <is>
          <t>90%</t>
        </is>
      </c>
      <c r="D7" s="4">
        <f>SE(B7&gt;=C7,"✓ Atingido","✗ Não Atingido")</f>
        <v/>
      </c>
    </row>
    <row r="8">
      <c r="A8" s="12" t="inlineStr">
        <is>
          <t>Atendimento SLA</t>
        </is>
      </c>
      <c r="B8" s="4">
        <f>CONT.SE("Controle de SLA"!J5:J24,"SIM")</f>
        <v/>
      </c>
      <c r="C8" s="4" t="inlineStr">
        <is>
          <t>-</t>
        </is>
      </c>
      <c r="D8" s="4" t="inlineStr">
        <is>
          <t>-</t>
        </is>
      </c>
    </row>
    <row r="9">
      <c r="A9" s="12" t="inlineStr">
        <is>
          <t>Taxa de Atendimento SLA (%)</t>
        </is>
      </c>
      <c r="B9" s="13">
        <f>SE(B5=0,0,(B8/B5)*100)</f>
        <v/>
      </c>
      <c r="C9" s="4" t="inlineStr">
        <is>
          <t>95%</t>
        </is>
      </c>
      <c r="D9" s="4">
        <f>SE(B9&gt;=C9,"✓ Atingido","✗ Não Atingido")</f>
        <v/>
      </c>
    </row>
    <row r="10">
      <c r="A10" s="12" t="inlineStr">
        <is>
          <t>Tempo Médio Resolução (h)</t>
        </is>
      </c>
      <c r="B10" s="14">
        <f>MÉDIA.SE("Controle de SLA"!I5:I24,"Resolvido","Controle de SLA"!H5:H24)</f>
        <v/>
      </c>
      <c r="C10" s="4" t="inlineStr">
        <is>
          <t>24h</t>
        </is>
      </c>
      <c r="D10" s="4">
        <f>SE(B10&lt;=C10,"✓ Atingido","✗ Não Atingido")</f>
        <v/>
      </c>
    </row>
    <row r="12">
      <c r="A12" s="15" t="inlineStr">
        <is>
          <t>CHAMADOS POR PRIORIDADE</t>
        </is>
      </c>
    </row>
    <row r="13">
      <c r="A13" s="10" t="inlineStr">
        <is>
          <t>Prioridade</t>
        </is>
      </c>
      <c r="B13" s="11" t="inlineStr">
        <is>
          <t>Quantidade</t>
        </is>
      </c>
      <c r="C13" s="11" t="inlineStr">
        <is>
          <t>Percentual</t>
        </is>
      </c>
    </row>
    <row r="14">
      <c r="A14" s="12" t="inlineStr">
        <is>
          <t>Crítica</t>
        </is>
      </c>
      <c r="B14" s="4">
        <f>CONT.SE("Controle de SLA"!E5:E24,"Crítica")</f>
        <v/>
      </c>
      <c r="C14" s="16">
        <f>B14/B4*100</f>
        <v/>
      </c>
    </row>
    <row r="15">
      <c r="A15" s="12" t="inlineStr">
        <is>
          <t>Alta</t>
        </is>
      </c>
      <c r="B15" s="4">
        <f>CONT.SE("Controle de SLA"!E5:E24,"Alta")</f>
        <v/>
      </c>
      <c r="C15" s="16">
        <f>B15/B4*100</f>
        <v/>
      </c>
    </row>
    <row r="16">
      <c r="A16" s="12" t="inlineStr">
        <is>
          <t>Média</t>
        </is>
      </c>
      <c r="B16" s="4">
        <f>CONT.SE("Controle de SLA"!E5:E24,"Média")</f>
        <v/>
      </c>
      <c r="C16" s="16">
        <f>B16/B4*100</f>
        <v/>
      </c>
    </row>
    <row r="17">
      <c r="A17" s="12" t="inlineStr">
        <is>
          <t>Baixa</t>
        </is>
      </c>
      <c r="B17" s="4">
        <f>CONT.SE("Controle de SLA"!E5:E24,"Baixa")</f>
        <v/>
      </c>
      <c r="C17" s="16">
        <f>B17/B4*100</f>
        <v/>
      </c>
    </row>
  </sheetData>
  <mergeCells count="2">
    <mergeCell ref="A12:D12"/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2" customWidth="1" min="3" max="3"/>
    <col width="12" customWidth="1" min="4" max="4"/>
  </cols>
  <sheetData>
    <row r="1">
      <c r="A1" s="1" t="inlineStr">
        <is>
          <t>RELATÓRIO MENSAL DE SLA</t>
        </is>
      </c>
    </row>
    <row r="2">
      <c r="A2" s="2" t="inlineStr">
        <is>
          <t>Gerado em: 12/12/2025 às 21:51</t>
        </is>
      </c>
    </row>
    <row r="4">
      <c r="A4" s="15" t="inlineStr">
        <is>
          <t>RESUMO EXECUTIVO</t>
        </is>
      </c>
    </row>
    <row r="5">
      <c r="A5" s="12" t="inlineStr">
        <is>
          <t>Total de Chamados Abertos:</t>
        </is>
      </c>
      <c r="B5" s="4">
        <f>Indicadores!B4</f>
        <v/>
      </c>
    </row>
    <row r="6">
      <c r="A6" s="12" t="inlineStr">
        <is>
          <t>Chamados Resolvidos:</t>
        </is>
      </c>
      <c r="B6" s="4">
        <f>Indicadores!B5</f>
        <v/>
      </c>
    </row>
    <row r="7">
      <c r="A7" s="12" t="inlineStr">
        <is>
          <t>Taxa de Resolução:</t>
        </is>
      </c>
      <c r="B7" s="16">
        <f>Indicadores!B7</f>
        <v/>
      </c>
    </row>
    <row r="8">
      <c r="A8" s="12" t="inlineStr">
        <is>
          <t>Atendimento ao SLA:</t>
        </is>
      </c>
      <c r="B8" s="4">
        <f>Indicadores!B9</f>
        <v/>
      </c>
    </row>
    <row r="9">
      <c r="A9" s="12" t="inlineStr">
        <is>
          <t>Tempo Médio de Resolução:</t>
        </is>
      </c>
      <c r="B9" s="14">
        <f>Indicadores!B10</f>
        <v/>
      </c>
    </row>
    <row r="11">
      <c r="A11" s="15" t="inlineStr">
        <is>
          <t>TOP 5 CLIENTES COM MAIS CHAMADOS</t>
        </is>
      </c>
    </row>
    <row r="12">
      <c r="A12" s="10" t="inlineStr">
        <is>
          <t>Cliente</t>
        </is>
      </c>
      <c r="B12" s="11" t="inlineStr">
        <is>
          <t>Chamados</t>
        </is>
      </c>
    </row>
    <row r="13">
      <c r="A13" s="6" t="inlineStr">
        <is>
          <t>Silva Tecnologia Ltda</t>
        </is>
      </c>
      <c r="B13" s="4" t="n">
        <v>1</v>
      </c>
    </row>
    <row r="14">
      <c r="A14" s="6" t="inlineStr">
        <is>
          <t>Pereira Consultoria</t>
        </is>
      </c>
      <c r="B14" s="4" t="n">
        <v>1</v>
      </c>
    </row>
    <row r="15">
      <c r="A15" s="6" t="inlineStr">
        <is>
          <t>Barbosa Varejo</t>
        </is>
      </c>
      <c r="B15" s="4" t="n">
        <v>1</v>
      </c>
    </row>
    <row r="16">
      <c r="A16" s="6" t="inlineStr">
        <is>
          <t>Ribeiro TI</t>
        </is>
      </c>
      <c r="B16" s="4" t="n">
        <v>1</v>
      </c>
    </row>
    <row r="17">
      <c r="A17" s="6" t="inlineStr">
        <is>
          <t>Souza Atacado</t>
        </is>
      </c>
      <c r="B17" s="4" t="n">
        <v>1</v>
      </c>
    </row>
    <row r="20">
      <c r="A20" s="15" t="inlineStr">
        <is>
          <t>OBSERVAÇÕES E AÇÕES</t>
        </is>
      </c>
    </row>
    <row r="21">
      <c r="A21" s="17" t="inlineStr">
        <is>
          <t>• Monitorar chamados críticos e de alta prioridade para garantir atendimento dentro do SLA</t>
        </is>
      </c>
    </row>
    <row r="22">
      <c r="A22" s="17" t="inlineStr">
        <is>
          <t>• Implementar melhorias no processo de atendimento para aumentar taxa de resolução</t>
        </is>
      </c>
    </row>
    <row r="23">
      <c r="A23" s="17" t="inlineStr">
        <is>
          <t>• Realizar treinamento da equipe para redução do tempo médio de resolução</t>
        </is>
      </c>
    </row>
    <row r="24">
      <c r="A24" s="17" t="inlineStr">
        <is>
          <t>• Acompanhar clientes com maior volume de chamados e avaliar necessidades específicas</t>
        </is>
      </c>
    </row>
  </sheetData>
  <mergeCells count="9">
    <mergeCell ref="A1:H1"/>
    <mergeCell ref="A4:H4"/>
    <mergeCell ref="A21:H21"/>
    <mergeCell ref="A20:H20"/>
    <mergeCell ref="A24:H24"/>
    <mergeCell ref="A2:H2"/>
    <mergeCell ref="A11:D11"/>
    <mergeCell ref="A23:H23"/>
    <mergeCell ref="A22:H2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2025-12-12T20:51:02Z</dcterms:created>
  <dcterms:modified xsi:type="dcterms:W3CDTF">2025-12-12T20:51:02Z</dcterms:modified>
</cp:coreProperties>
</file>