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ira" sheetId="1" state="visible" r:id="rId1"/>
    <sheet xmlns:r="http://schemas.openxmlformats.org/officeDocument/2006/relationships" name="Movimentações" sheetId="2" state="visible" r:id="rId2"/>
    <sheet xmlns:r="http://schemas.openxmlformats.org/officeDocument/2006/relationships" name="Painel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'Carteira'!$A$4:$K$104</definedName>
    <definedName name="_xlnm._FilterDatabase" localSheetId="1" hidden="1">'Movimentações'!$A$4:$K$104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R$ #.##0,00"/>
    <numFmt numFmtId="165" formatCode="0,00%"/>
    <numFmt numFmtId="166" formatCode="DD/MM/AAAA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1F2937"/>
      <sz val="10"/>
    </font>
    <font>
      <name val="Calibri"/>
      <b val="1"/>
      <color rgb="00FFFFFF"/>
      <sz val="11"/>
    </font>
    <font>
      <name val="Calibri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166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7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atual por ativo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'Carteira'!H4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'Carteira'!$A$5:$A$104</f>
            </numRef>
          </cat>
          <val>
            <numRef>
              <f>'Carteira'!$H$5:$H$104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atual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Ativos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Resultado por ativo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'Painel'!K38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'Painel'!$J$39:$J$138</f>
            </numRef>
          </cat>
          <val>
            <numRef>
              <f>'Painel'!$K$39:$K$138</f>
            </numRef>
          </val>
        </ser>
        <ser>
          <idx val="1"/>
          <order val="1"/>
          <tx>
            <strRef>
              <f>'Painel'!L38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'Painel'!$J$39:$J$138</f>
            </numRef>
          </cat>
          <val>
            <numRef>
              <f>'Painel'!$L$39:$L$138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Ativos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3" customWidth="1" min="3" max="3"/>
    <col width="17" customWidth="1" min="4" max="4"/>
    <col width="15" customWidth="1" min="5" max="5"/>
    <col width="19" customWidth="1" min="6" max="6"/>
    <col width="16" customWidth="1" min="7" max="7"/>
    <col width="16" customWidth="1" min="8" max="8"/>
    <col width="16" customWidth="1" min="9" max="9"/>
    <col width="13" customWidth="1" min="10" max="10"/>
    <col width="21" customWidth="1" min="11" max="11"/>
  </cols>
  <sheetData>
    <row r="1" ht="26" customHeight="1">
      <c r="A1" s="1" t="inlineStr">
        <is>
          <t>Acompanhamento de Ações Bovespa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>
      <c r="A2" s="2" t="inlineStr">
        <is>
          <t>Total investido</t>
        </is>
      </c>
      <c r="B2" s="3">
        <f>SUM(G5:G104)</f>
        <v/>
      </c>
      <c r="D2" s="2" t="inlineStr">
        <is>
          <t>Valor atual da carteira</t>
        </is>
      </c>
      <c r="E2" s="3">
        <f>SUM(H5:H104)</f>
        <v/>
      </c>
      <c r="G2" s="2" t="inlineStr">
        <is>
          <t>Resultado total</t>
        </is>
      </c>
      <c r="H2" s="3">
        <f>SUM(I5:I104)</f>
        <v/>
      </c>
    </row>
    <row r="3">
      <c r="A3" s="2" t="inlineStr">
        <is>
          <t>Resultado médio por ativo</t>
        </is>
      </c>
      <c r="B3" s="4">
        <f>IFERROR(AVERAGE(J5:J104),0)</f>
        <v/>
      </c>
      <c r="D3" s="2" t="inlineStr">
        <is>
          <t>Ativos com resultado negativo</t>
        </is>
      </c>
      <c r="E3" s="5">
        <f>COUNTIF(K5:K104,"Acompanhar")</f>
        <v/>
      </c>
    </row>
    <row r="4">
      <c r="A4" s="6" t="inlineStr">
        <is>
          <t>Ticker</t>
        </is>
      </c>
      <c r="B4" s="6" t="inlineStr">
        <is>
          <t>Empresa</t>
        </is>
      </c>
      <c r="C4" s="6" t="inlineStr">
        <is>
          <t>Setor</t>
        </is>
      </c>
      <c r="D4" s="6" t="inlineStr">
        <is>
          <t>Quantidade atual</t>
        </is>
      </c>
      <c r="E4" s="6" t="inlineStr">
        <is>
          <t>Preço médio</t>
        </is>
      </c>
      <c r="F4" s="6" t="inlineStr">
        <is>
          <t>Preço de referência</t>
        </is>
      </c>
      <c r="G4" s="6" t="inlineStr">
        <is>
          <t>Custo total</t>
        </is>
      </c>
      <c r="H4" s="6" t="inlineStr">
        <is>
          <t>Valor atual</t>
        </is>
      </c>
      <c r="I4" s="6" t="inlineStr">
        <is>
          <t>Resultado R$</t>
        </is>
      </c>
      <c r="J4" s="6" t="inlineStr">
        <is>
          <t>Resultado %</t>
        </is>
      </c>
      <c r="K4" s="6" t="inlineStr">
        <is>
          <t>Status</t>
        </is>
      </c>
    </row>
    <row r="5">
      <c r="A5" s="7" t="inlineStr">
        <is>
          <t>ITUB4</t>
        </is>
      </c>
      <c r="B5" s="7" t="inlineStr">
        <is>
          <t>Itaú Unibanco</t>
        </is>
      </c>
      <c r="C5" s="7" t="inlineStr">
        <is>
          <t>Bancos</t>
        </is>
      </c>
      <c r="D5" s="8">
        <f>IF(A5="","",SUMIF('Movimentações'!$C$5:$C$104,A5,'Movimentações'!$E$5:$E$104))</f>
        <v/>
      </c>
      <c r="E5" s="9">
        <f>IF(A5="","",IFERROR(SUMIF('Movimentações'!$C$5:$C$104,A5,'Movimentações'!$H$5:$H$104)/D5,0))</f>
        <v/>
      </c>
      <c r="F5" s="10" t="n">
        <v>34.5</v>
      </c>
      <c r="G5" s="9">
        <f>IF(OR(D5="",E5=""),"",D5*E5)</f>
        <v/>
      </c>
      <c r="H5" s="9">
        <f>IF(OR(D5="",F5=""),"",D5*F5)</f>
        <v/>
      </c>
      <c r="I5" s="9">
        <f>IF(OR(H5="",G5=""),"",H5-G5)</f>
        <v/>
      </c>
      <c r="J5" s="11">
        <f>IF(I5="","",IFERROR(I5/G5,0))</f>
        <v/>
      </c>
      <c r="K5" s="12">
        <f>IF(J5="","",IF(J5&gt;=0.1,"Avaliar realização",IF(J5&lt;0,"Acompanhar","Manter")))</f>
        <v/>
      </c>
    </row>
    <row r="6">
      <c r="A6" s="7" t="inlineStr">
        <is>
          <t>VALE3</t>
        </is>
      </c>
      <c r="B6" s="7" t="inlineStr">
        <is>
          <t>Vale</t>
        </is>
      </c>
      <c r="C6" s="7" t="inlineStr">
        <is>
          <t>Mineração</t>
        </is>
      </c>
      <c r="D6" s="13">
        <f>IF(A6="","",SUMIF('Movimentações'!$C$5:$C$104,A6,'Movimentações'!$E$5:$E$104))</f>
        <v/>
      </c>
      <c r="E6" s="14">
        <f>IF(A6="","",IFERROR(SUMIF('Movimentações'!$C$5:$C$104,A6,'Movimentações'!$H$5:$H$104)/D6,0))</f>
        <v/>
      </c>
      <c r="F6" s="10" t="n">
        <v>55</v>
      </c>
      <c r="G6" s="14">
        <f>IF(OR(D6="",E6=""),"",D6*E6)</f>
        <v/>
      </c>
      <c r="H6" s="14">
        <f>IF(OR(D6="",F6=""),"",D6*F6)</f>
        <v/>
      </c>
      <c r="I6" s="14">
        <f>IF(OR(H6="",G6=""),"",H6-G6)</f>
        <v/>
      </c>
      <c r="J6" s="15">
        <f>IF(I6="","",IFERROR(I6/G6,0))</f>
        <v/>
      </c>
      <c r="K6" s="16">
        <f>IF(J6="","",IF(J6&gt;=0.1,"Avaliar realização",IF(J6&lt;0,"Acompanhar","Manter")))</f>
        <v/>
      </c>
    </row>
    <row r="7">
      <c r="A7" s="7" t="inlineStr">
        <is>
          <t>PETR4</t>
        </is>
      </c>
      <c r="B7" s="7" t="inlineStr">
        <is>
          <t>Petrobras</t>
        </is>
      </c>
      <c r="C7" s="7" t="inlineStr">
        <is>
          <t>Petróleo e Gás</t>
        </is>
      </c>
      <c r="D7" s="8">
        <f>IF(A7="","",SUMIF('Movimentações'!$C$5:$C$104,A7,'Movimentações'!$E$5:$E$104))</f>
        <v/>
      </c>
      <c r="E7" s="9">
        <f>IF(A7="","",IFERROR(SUMIF('Movimentações'!$C$5:$C$104,A7,'Movimentações'!$H$5:$H$104)/D7,0))</f>
        <v/>
      </c>
      <c r="F7" s="10" t="n">
        <v>39</v>
      </c>
      <c r="G7" s="9">
        <f>IF(OR(D7="",E7=""),"",D7*E7)</f>
        <v/>
      </c>
      <c r="H7" s="9">
        <f>IF(OR(D7="",F7=""),"",D7*F7)</f>
        <v/>
      </c>
      <c r="I7" s="9">
        <f>IF(OR(H7="",G7=""),"",H7-G7)</f>
        <v/>
      </c>
      <c r="J7" s="11">
        <f>IF(I7="","",IFERROR(I7/G7,0))</f>
        <v/>
      </c>
      <c r="K7" s="12">
        <f>IF(J7="","",IF(J7&gt;=0.1,"Avaliar realização",IF(J7&lt;0,"Acompanhar","Manter")))</f>
        <v/>
      </c>
    </row>
    <row r="8">
      <c r="A8" s="7" t="inlineStr">
        <is>
          <t>WEGE3</t>
        </is>
      </c>
      <c r="B8" s="7" t="inlineStr">
        <is>
          <t>WEG</t>
        </is>
      </c>
      <c r="C8" s="7" t="inlineStr">
        <is>
          <t>Bens Industriais</t>
        </is>
      </c>
      <c r="D8" s="13">
        <f>IF(A8="","",SUMIF('Movimentações'!$C$5:$C$104,A8,'Movimentações'!$E$5:$E$104))</f>
        <v/>
      </c>
      <c r="E8" s="14">
        <f>IF(A8="","",IFERROR(SUMIF('Movimentações'!$C$5:$C$104,A8,'Movimentações'!$H$5:$H$104)/D8,0))</f>
        <v/>
      </c>
      <c r="F8" s="10" t="n">
        <v>48</v>
      </c>
      <c r="G8" s="14">
        <f>IF(OR(D8="",E8=""),"",D8*E8)</f>
        <v/>
      </c>
      <c r="H8" s="14">
        <f>IF(OR(D8="",F8=""),"",D8*F8)</f>
        <v/>
      </c>
      <c r="I8" s="14">
        <f>IF(OR(H8="",G8=""),"",H8-G8)</f>
        <v/>
      </c>
      <c r="J8" s="15">
        <f>IF(I8="","",IFERROR(I8/G8,0))</f>
        <v/>
      </c>
      <c r="K8" s="16">
        <f>IF(J8="","",IF(J8&gt;=0.1,"Avaliar realização",IF(J8&lt;0,"Acompanhar","Manter")))</f>
        <v/>
      </c>
    </row>
    <row r="9">
      <c r="A9" s="7" t="inlineStr">
        <is>
          <t>BBAS3</t>
        </is>
      </c>
      <c r="B9" s="7" t="inlineStr">
        <is>
          <t>Banco do Brasil</t>
        </is>
      </c>
      <c r="C9" s="7" t="inlineStr">
        <is>
          <t>Bancos</t>
        </is>
      </c>
      <c r="D9" s="8">
        <f>IF(A9="","",SUMIF('Movimentações'!$C$5:$C$104,A9,'Movimentações'!$E$5:$E$104))</f>
        <v/>
      </c>
      <c r="E9" s="9">
        <f>IF(A9="","",IFERROR(SUMIF('Movimentações'!$C$5:$C$104,A9,'Movimentações'!$H$5:$H$104)/D9,0))</f>
        <v/>
      </c>
      <c r="F9" s="10" t="n">
        <v>27</v>
      </c>
      <c r="G9" s="9">
        <f>IF(OR(D9="",E9=""),"",D9*E9)</f>
        <v/>
      </c>
      <c r="H9" s="9">
        <f>IF(OR(D9="",F9=""),"",D9*F9)</f>
        <v/>
      </c>
      <c r="I9" s="9">
        <f>IF(OR(H9="",G9=""),"",H9-G9)</f>
        <v/>
      </c>
      <c r="J9" s="11">
        <f>IF(I9="","",IFERROR(I9/G9,0))</f>
        <v/>
      </c>
      <c r="K9" s="12">
        <f>IF(J9="","",IF(J9&gt;=0.1,"Avaliar realização",IF(J9&lt;0,"Acompanhar","Manter")))</f>
        <v/>
      </c>
    </row>
    <row r="10">
      <c r="A10" s="7" t="inlineStr">
        <is>
          <t>ABEV3</t>
        </is>
      </c>
      <c r="B10" s="7" t="inlineStr">
        <is>
          <t>Ambev</t>
        </is>
      </c>
      <c r="C10" s="7" t="inlineStr">
        <is>
          <t>Bebidas</t>
        </is>
      </c>
      <c r="D10" s="13">
        <f>IF(A10="","",SUMIF('Movimentações'!$C$5:$C$104,A10,'Movimentações'!$E$5:$E$104))</f>
        <v/>
      </c>
      <c r="E10" s="14">
        <f>IF(A10="","",IFERROR(SUMIF('Movimentações'!$C$5:$C$104,A10,'Movimentações'!$H$5:$H$104)/D10,0))</f>
        <v/>
      </c>
      <c r="F10" s="10" t="n">
        <v>14.3</v>
      </c>
      <c r="G10" s="14">
        <f>IF(OR(D10="",E10=""),"",D10*E10)</f>
        <v/>
      </c>
      <c r="H10" s="14">
        <f>IF(OR(D10="",F10=""),"",D10*F10)</f>
        <v/>
      </c>
      <c r="I10" s="14">
        <f>IF(OR(H10="",G10=""),"",H10-G10)</f>
        <v/>
      </c>
      <c r="J10" s="15">
        <f>IF(I10="","",IFERROR(I10/G10,0))</f>
        <v/>
      </c>
      <c r="K10" s="16">
        <f>IF(J10="","",IF(J10&gt;=0.1,"Avaliar realização",IF(J10&lt;0,"Acompanhar","Manter")))</f>
        <v/>
      </c>
    </row>
    <row r="11">
      <c r="A11" s="7" t="inlineStr">
        <is>
          <t>B3SA3</t>
        </is>
      </c>
      <c r="B11" s="7" t="inlineStr">
        <is>
          <t>B3</t>
        </is>
      </c>
      <c r="C11" s="7" t="inlineStr">
        <is>
          <t>Serviços Financeiros</t>
        </is>
      </c>
      <c r="D11" s="8">
        <f>IF(A11="","",SUMIF('Movimentações'!$C$5:$C$104,A11,'Movimentações'!$E$5:$E$104))</f>
        <v/>
      </c>
      <c r="E11" s="9">
        <f>IF(A11="","",IFERROR(SUMIF('Movimentações'!$C$5:$C$104,A11,'Movimentações'!$H$5:$H$104)/D11,0))</f>
        <v/>
      </c>
      <c r="F11" s="10" t="n">
        <v>11.9</v>
      </c>
      <c r="G11" s="9">
        <f>IF(OR(D11="",E11=""),"",D11*E11)</f>
        <v/>
      </c>
      <c r="H11" s="9">
        <f>IF(OR(D11="",F11=""),"",D11*F11)</f>
        <v/>
      </c>
      <c r="I11" s="9">
        <f>IF(OR(H11="",G11=""),"",H11-G11)</f>
        <v/>
      </c>
      <c r="J11" s="11">
        <f>IF(I11="","",IFERROR(I11/G11,0))</f>
        <v/>
      </c>
      <c r="K11" s="12">
        <f>IF(J11="","",IF(J11&gt;=0.1,"Avaliar realização",IF(J11&lt;0,"Acompanhar","Manter")))</f>
        <v/>
      </c>
    </row>
    <row r="12">
      <c r="A12" s="7" t="inlineStr">
        <is>
          <t>LREN3</t>
        </is>
      </c>
      <c r="B12" s="7" t="inlineStr">
        <is>
          <t>Lojas Renner</t>
        </is>
      </c>
      <c r="C12" s="7" t="inlineStr">
        <is>
          <t>Varejo</t>
        </is>
      </c>
      <c r="D12" s="13">
        <f>IF(A12="","",SUMIF('Movimentações'!$C$5:$C$104,A12,'Movimentações'!$E$5:$E$104))</f>
        <v/>
      </c>
      <c r="E12" s="14">
        <f>IF(A12="","",IFERROR(SUMIF('Movimentações'!$C$5:$C$104,A12,'Movimentações'!$H$5:$H$104)/D12,0))</f>
        <v/>
      </c>
      <c r="F12" s="10" t="n">
        <v>15.4</v>
      </c>
      <c r="G12" s="14">
        <f>IF(OR(D12="",E12=""),"",D12*E12)</f>
        <v/>
      </c>
      <c r="H12" s="14">
        <f>IF(OR(D12="",F12=""),"",D12*F12)</f>
        <v/>
      </c>
      <c r="I12" s="14">
        <f>IF(OR(H12="",G12=""),"",H12-G12)</f>
        <v/>
      </c>
      <c r="J12" s="15">
        <f>IF(I12="","",IFERROR(I12/G12,0))</f>
        <v/>
      </c>
      <c r="K12" s="16">
        <f>IF(J12="","",IF(J12&gt;=0.1,"Avaliar realização",IF(J12&lt;0,"Acompanhar","Manter")))</f>
        <v/>
      </c>
    </row>
    <row r="13">
      <c r="A13" s="7" t="n"/>
      <c r="B13" s="7" t="n"/>
      <c r="C13" s="7" t="n"/>
      <c r="D13" s="8">
        <f>IF(A13="","",SUMIF('Movimentações'!$C$5:$C$104,A13,'Movimentações'!$E$5:$E$104))</f>
        <v/>
      </c>
      <c r="E13" s="9">
        <f>IF(A13="","",IFERROR(SUMIF('Movimentações'!$C$5:$C$104,A13,'Movimentações'!$H$5:$H$104)/D13,0))</f>
        <v/>
      </c>
      <c r="F13" s="10" t="n"/>
      <c r="G13" s="9">
        <f>IF(OR(D13="",E13=""),"",D13*E13)</f>
        <v/>
      </c>
      <c r="H13" s="9">
        <f>IF(OR(D13="",F13=""),"",D13*F13)</f>
        <v/>
      </c>
      <c r="I13" s="9">
        <f>IF(OR(H13="",G13=""),"",H13-G13)</f>
        <v/>
      </c>
      <c r="J13" s="11">
        <f>IF(I13="","",IFERROR(I13/G13,0))</f>
        <v/>
      </c>
      <c r="K13" s="12">
        <f>IF(J13="","",IF(J13&gt;=0.1,"Avaliar realização",IF(J13&lt;0,"Acompanhar","Manter")))</f>
        <v/>
      </c>
    </row>
    <row r="14">
      <c r="A14" s="7" t="n"/>
      <c r="B14" s="7" t="n"/>
      <c r="C14" s="7" t="n"/>
      <c r="D14" s="13">
        <f>IF(A14="","",SUMIF('Movimentações'!$C$5:$C$104,A14,'Movimentações'!$E$5:$E$104))</f>
        <v/>
      </c>
      <c r="E14" s="14">
        <f>IF(A14="","",IFERROR(SUMIF('Movimentações'!$C$5:$C$104,A14,'Movimentações'!$H$5:$H$104)/D14,0))</f>
        <v/>
      </c>
      <c r="F14" s="10" t="n"/>
      <c r="G14" s="14">
        <f>IF(OR(D14="",E14=""),"",D14*E14)</f>
        <v/>
      </c>
      <c r="H14" s="14">
        <f>IF(OR(D14="",F14=""),"",D14*F14)</f>
        <v/>
      </c>
      <c r="I14" s="14">
        <f>IF(OR(H14="",G14=""),"",H14-G14)</f>
        <v/>
      </c>
      <c r="J14" s="15">
        <f>IF(I14="","",IFERROR(I14/G14,0))</f>
        <v/>
      </c>
      <c r="K14" s="16">
        <f>IF(J14="","",IF(J14&gt;=0.1,"Avaliar realização",IF(J14&lt;0,"Acompanhar","Manter")))</f>
        <v/>
      </c>
    </row>
    <row r="15">
      <c r="A15" s="7" t="n"/>
      <c r="B15" s="7" t="n"/>
      <c r="C15" s="7" t="n"/>
      <c r="D15" s="8">
        <f>IF(A15="","",SUMIF('Movimentações'!$C$5:$C$104,A15,'Movimentações'!$E$5:$E$104))</f>
        <v/>
      </c>
      <c r="E15" s="9">
        <f>IF(A15="","",IFERROR(SUMIF('Movimentações'!$C$5:$C$104,A15,'Movimentações'!$H$5:$H$104)/D15,0))</f>
        <v/>
      </c>
      <c r="F15" s="10" t="n"/>
      <c r="G15" s="9">
        <f>IF(OR(D15="",E15=""),"",D15*E15)</f>
        <v/>
      </c>
      <c r="H15" s="9">
        <f>IF(OR(D15="",F15=""),"",D15*F15)</f>
        <v/>
      </c>
      <c r="I15" s="9">
        <f>IF(OR(H15="",G15=""),"",H15-G15)</f>
        <v/>
      </c>
      <c r="J15" s="11">
        <f>IF(I15="","",IFERROR(I15/G15,0))</f>
        <v/>
      </c>
      <c r="K15" s="12">
        <f>IF(J15="","",IF(J15&gt;=0.1,"Avaliar realização",IF(J15&lt;0,"Acompanhar","Manter")))</f>
        <v/>
      </c>
    </row>
    <row r="16">
      <c r="A16" s="7" t="n"/>
      <c r="B16" s="7" t="n"/>
      <c r="C16" s="7" t="n"/>
      <c r="D16" s="13">
        <f>IF(A16="","",SUMIF('Movimentações'!$C$5:$C$104,A16,'Movimentações'!$E$5:$E$104))</f>
        <v/>
      </c>
      <c r="E16" s="14">
        <f>IF(A16="","",IFERROR(SUMIF('Movimentações'!$C$5:$C$104,A16,'Movimentações'!$H$5:$H$104)/D16,0))</f>
        <v/>
      </c>
      <c r="F16" s="10" t="n"/>
      <c r="G16" s="14">
        <f>IF(OR(D16="",E16=""),"",D16*E16)</f>
        <v/>
      </c>
      <c r="H16" s="14">
        <f>IF(OR(D16="",F16=""),"",D16*F16)</f>
        <v/>
      </c>
      <c r="I16" s="14">
        <f>IF(OR(H16="",G16=""),"",H16-G16)</f>
        <v/>
      </c>
      <c r="J16" s="15">
        <f>IF(I16="","",IFERROR(I16/G16,0))</f>
        <v/>
      </c>
      <c r="K16" s="16">
        <f>IF(J16="","",IF(J16&gt;=0.1,"Avaliar realização",IF(J16&lt;0,"Acompanhar","Manter")))</f>
        <v/>
      </c>
    </row>
    <row r="17">
      <c r="A17" s="7" t="n"/>
      <c r="B17" s="7" t="n"/>
      <c r="C17" s="7" t="n"/>
      <c r="D17" s="8">
        <f>IF(A17="","",SUMIF('Movimentações'!$C$5:$C$104,A17,'Movimentações'!$E$5:$E$104))</f>
        <v/>
      </c>
      <c r="E17" s="9">
        <f>IF(A17="","",IFERROR(SUMIF('Movimentações'!$C$5:$C$104,A17,'Movimentações'!$H$5:$H$104)/D17,0))</f>
        <v/>
      </c>
      <c r="F17" s="10" t="n"/>
      <c r="G17" s="9">
        <f>IF(OR(D17="",E17=""),"",D17*E17)</f>
        <v/>
      </c>
      <c r="H17" s="9">
        <f>IF(OR(D17="",F17=""),"",D17*F17)</f>
        <v/>
      </c>
      <c r="I17" s="9">
        <f>IF(OR(H17="",G17=""),"",H17-G17)</f>
        <v/>
      </c>
      <c r="J17" s="11">
        <f>IF(I17="","",IFERROR(I17/G17,0))</f>
        <v/>
      </c>
      <c r="K17" s="12">
        <f>IF(J17="","",IF(J17&gt;=0.1,"Avaliar realização",IF(J17&lt;0,"Acompanhar","Manter")))</f>
        <v/>
      </c>
    </row>
    <row r="18">
      <c r="A18" s="7" t="n"/>
      <c r="B18" s="7" t="n"/>
      <c r="C18" s="7" t="n"/>
      <c r="D18" s="13">
        <f>IF(A18="","",SUMIF('Movimentações'!$C$5:$C$104,A18,'Movimentações'!$E$5:$E$104))</f>
        <v/>
      </c>
      <c r="E18" s="14">
        <f>IF(A18="","",IFERROR(SUMIF('Movimentações'!$C$5:$C$104,A18,'Movimentações'!$H$5:$H$104)/D18,0))</f>
        <v/>
      </c>
      <c r="F18" s="10" t="n"/>
      <c r="G18" s="14">
        <f>IF(OR(D18="",E18=""),"",D18*E18)</f>
        <v/>
      </c>
      <c r="H18" s="14">
        <f>IF(OR(D18="",F18=""),"",D18*F18)</f>
        <v/>
      </c>
      <c r="I18" s="14">
        <f>IF(OR(H18="",G18=""),"",H18-G18)</f>
        <v/>
      </c>
      <c r="J18" s="15">
        <f>IF(I18="","",IFERROR(I18/G18,0))</f>
        <v/>
      </c>
      <c r="K18" s="16">
        <f>IF(J18="","",IF(J18&gt;=0.1,"Avaliar realização",IF(J18&lt;0,"Acompanhar","Manter")))</f>
        <v/>
      </c>
    </row>
    <row r="19">
      <c r="A19" s="7" t="n"/>
      <c r="B19" s="7" t="n"/>
      <c r="C19" s="7" t="n"/>
      <c r="D19" s="8">
        <f>IF(A19="","",SUMIF('Movimentações'!$C$5:$C$104,A19,'Movimentações'!$E$5:$E$104))</f>
        <v/>
      </c>
      <c r="E19" s="9">
        <f>IF(A19="","",IFERROR(SUMIF('Movimentações'!$C$5:$C$104,A19,'Movimentações'!$H$5:$H$104)/D19,0))</f>
        <v/>
      </c>
      <c r="F19" s="10" t="n"/>
      <c r="G19" s="9">
        <f>IF(OR(D19="",E19=""),"",D19*E19)</f>
        <v/>
      </c>
      <c r="H19" s="9">
        <f>IF(OR(D19="",F19=""),"",D19*F19)</f>
        <v/>
      </c>
      <c r="I19" s="9">
        <f>IF(OR(H19="",G19=""),"",H19-G19)</f>
        <v/>
      </c>
      <c r="J19" s="11">
        <f>IF(I19="","",IFERROR(I19/G19,0))</f>
        <v/>
      </c>
      <c r="K19" s="12">
        <f>IF(J19="","",IF(J19&gt;=0.1,"Avaliar realização",IF(J19&lt;0,"Acompanhar","Manter")))</f>
        <v/>
      </c>
    </row>
    <row r="20">
      <c r="A20" s="7" t="n"/>
      <c r="B20" s="7" t="n"/>
      <c r="C20" s="7" t="n"/>
      <c r="D20" s="13">
        <f>IF(A20="","",SUMIF('Movimentações'!$C$5:$C$104,A20,'Movimentações'!$E$5:$E$104))</f>
        <v/>
      </c>
      <c r="E20" s="14">
        <f>IF(A20="","",IFERROR(SUMIF('Movimentações'!$C$5:$C$104,A20,'Movimentações'!$H$5:$H$104)/D20,0))</f>
        <v/>
      </c>
      <c r="F20" s="10" t="n"/>
      <c r="G20" s="14">
        <f>IF(OR(D20="",E20=""),"",D20*E20)</f>
        <v/>
      </c>
      <c r="H20" s="14">
        <f>IF(OR(D20="",F20=""),"",D20*F20)</f>
        <v/>
      </c>
      <c r="I20" s="14">
        <f>IF(OR(H20="",G20=""),"",H20-G20)</f>
        <v/>
      </c>
      <c r="J20" s="15">
        <f>IF(I20="","",IFERROR(I20/G20,0))</f>
        <v/>
      </c>
      <c r="K20" s="16">
        <f>IF(J20="","",IF(J20&gt;=0.1,"Avaliar realização",IF(J20&lt;0,"Acompanhar","Manter")))</f>
        <v/>
      </c>
    </row>
    <row r="21">
      <c r="A21" s="7" t="n"/>
      <c r="B21" s="7" t="n"/>
      <c r="C21" s="7" t="n"/>
      <c r="D21" s="8">
        <f>IF(A21="","",SUMIF('Movimentações'!$C$5:$C$104,A21,'Movimentações'!$E$5:$E$104))</f>
        <v/>
      </c>
      <c r="E21" s="9">
        <f>IF(A21="","",IFERROR(SUMIF('Movimentações'!$C$5:$C$104,A21,'Movimentações'!$H$5:$H$104)/D21,0))</f>
        <v/>
      </c>
      <c r="F21" s="10" t="n"/>
      <c r="G21" s="9">
        <f>IF(OR(D21="",E21=""),"",D21*E21)</f>
        <v/>
      </c>
      <c r="H21" s="9">
        <f>IF(OR(D21="",F21=""),"",D21*F21)</f>
        <v/>
      </c>
      <c r="I21" s="9">
        <f>IF(OR(H21="",G21=""),"",H21-G21)</f>
        <v/>
      </c>
      <c r="J21" s="11">
        <f>IF(I21="","",IFERROR(I21/G21,0))</f>
        <v/>
      </c>
      <c r="K21" s="12">
        <f>IF(J21="","",IF(J21&gt;=0.1,"Avaliar realização",IF(J21&lt;0,"Acompanhar","Manter")))</f>
        <v/>
      </c>
    </row>
    <row r="22">
      <c r="A22" s="7" t="n"/>
      <c r="B22" s="7" t="n"/>
      <c r="C22" s="7" t="n"/>
      <c r="D22" s="13">
        <f>IF(A22="","",SUMIF('Movimentações'!$C$5:$C$104,A22,'Movimentações'!$E$5:$E$104))</f>
        <v/>
      </c>
      <c r="E22" s="14">
        <f>IF(A22="","",IFERROR(SUMIF('Movimentações'!$C$5:$C$104,A22,'Movimentações'!$H$5:$H$104)/D22,0))</f>
        <v/>
      </c>
      <c r="F22" s="10" t="n"/>
      <c r="G22" s="14">
        <f>IF(OR(D22="",E22=""),"",D22*E22)</f>
        <v/>
      </c>
      <c r="H22" s="14">
        <f>IF(OR(D22="",F22=""),"",D22*F22)</f>
        <v/>
      </c>
      <c r="I22" s="14">
        <f>IF(OR(H22="",G22=""),"",H22-G22)</f>
        <v/>
      </c>
      <c r="J22" s="15">
        <f>IF(I22="","",IFERROR(I22/G22,0))</f>
        <v/>
      </c>
      <c r="K22" s="16">
        <f>IF(J22="","",IF(J22&gt;=0.1,"Avaliar realização",IF(J22&lt;0,"Acompanhar","Manter")))</f>
        <v/>
      </c>
    </row>
    <row r="23">
      <c r="A23" s="7" t="n"/>
      <c r="B23" s="7" t="n"/>
      <c r="C23" s="7" t="n"/>
      <c r="D23" s="8">
        <f>IF(A23="","",SUMIF('Movimentações'!$C$5:$C$104,A23,'Movimentações'!$E$5:$E$104))</f>
        <v/>
      </c>
      <c r="E23" s="9">
        <f>IF(A23="","",IFERROR(SUMIF('Movimentações'!$C$5:$C$104,A23,'Movimentações'!$H$5:$H$104)/D23,0))</f>
        <v/>
      </c>
      <c r="F23" s="10" t="n"/>
      <c r="G23" s="9">
        <f>IF(OR(D23="",E23=""),"",D23*E23)</f>
        <v/>
      </c>
      <c r="H23" s="9">
        <f>IF(OR(D23="",F23=""),"",D23*F23)</f>
        <v/>
      </c>
      <c r="I23" s="9">
        <f>IF(OR(H23="",G23=""),"",H23-G23)</f>
        <v/>
      </c>
      <c r="J23" s="11">
        <f>IF(I23="","",IFERROR(I23/G23,0))</f>
        <v/>
      </c>
      <c r="K23" s="12">
        <f>IF(J23="","",IF(J23&gt;=0.1,"Avaliar realização",IF(J23&lt;0,"Acompanhar","Manter")))</f>
        <v/>
      </c>
    </row>
    <row r="24">
      <c r="A24" s="7" t="n"/>
      <c r="B24" s="7" t="n"/>
      <c r="C24" s="7" t="n"/>
      <c r="D24" s="13">
        <f>IF(A24="","",SUMIF('Movimentações'!$C$5:$C$104,A24,'Movimentações'!$E$5:$E$104))</f>
        <v/>
      </c>
      <c r="E24" s="14">
        <f>IF(A24="","",IFERROR(SUMIF('Movimentações'!$C$5:$C$104,A24,'Movimentações'!$H$5:$H$104)/D24,0))</f>
        <v/>
      </c>
      <c r="F24" s="10" t="n"/>
      <c r="G24" s="14">
        <f>IF(OR(D24="",E24=""),"",D24*E24)</f>
        <v/>
      </c>
      <c r="H24" s="14">
        <f>IF(OR(D24="",F24=""),"",D24*F24)</f>
        <v/>
      </c>
      <c r="I24" s="14">
        <f>IF(OR(H24="",G24=""),"",H24-G24)</f>
        <v/>
      </c>
      <c r="J24" s="15">
        <f>IF(I24="","",IFERROR(I24/G24,0))</f>
        <v/>
      </c>
      <c r="K24" s="16">
        <f>IF(J24="","",IF(J24&gt;=0.1,"Avaliar realização",IF(J24&lt;0,"Acompanhar","Manter")))</f>
        <v/>
      </c>
    </row>
    <row r="25">
      <c r="A25" s="7" t="n"/>
      <c r="B25" s="7" t="n"/>
      <c r="C25" s="7" t="n"/>
      <c r="D25" s="8">
        <f>IF(A25="","",SUMIF('Movimentações'!$C$5:$C$104,A25,'Movimentações'!$E$5:$E$104))</f>
        <v/>
      </c>
      <c r="E25" s="9">
        <f>IF(A25="","",IFERROR(SUMIF('Movimentações'!$C$5:$C$104,A25,'Movimentações'!$H$5:$H$104)/D25,0))</f>
        <v/>
      </c>
      <c r="F25" s="10" t="n"/>
      <c r="G25" s="9">
        <f>IF(OR(D25="",E25=""),"",D25*E25)</f>
        <v/>
      </c>
      <c r="H25" s="9">
        <f>IF(OR(D25="",F25=""),"",D25*F25)</f>
        <v/>
      </c>
      <c r="I25" s="9">
        <f>IF(OR(H25="",G25=""),"",H25-G25)</f>
        <v/>
      </c>
      <c r="J25" s="11">
        <f>IF(I25="","",IFERROR(I25/G25,0))</f>
        <v/>
      </c>
      <c r="K25" s="12">
        <f>IF(J25="","",IF(J25&gt;=0.1,"Avaliar realização",IF(J25&lt;0,"Acompanhar","Manter")))</f>
        <v/>
      </c>
    </row>
    <row r="26">
      <c r="A26" s="7" t="n"/>
      <c r="B26" s="7" t="n"/>
      <c r="C26" s="7" t="n"/>
      <c r="D26" s="13">
        <f>IF(A26="","",SUMIF('Movimentações'!$C$5:$C$104,A26,'Movimentações'!$E$5:$E$104))</f>
        <v/>
      </c>
      <c r="E26" s="14">
        <f>IF(A26="","",IFERROR(SUMIF('Movimentações'!$C$5:$C$104,A26,'Movimentações'!$H$5:$H$104)/D26,0))</f>
        <v/>
      </c>
      <c r="F26" s="10" t="n"/>
      <c r="G26" s="14">
        <f>IF(OR(D26="",E26=""),"",D26*E26)</f>
        <v/>
      </c>
      <c r="H26" s="14">
        <f>IF(OR(D26="",F26=""),"",D26*F26)</f>
        <v/>
      </c>
      <c r="I26" s="14">
        <f>IF(OR(H26="",G26=""),"",H26-G26)</f>
        <v/>
      </c>
      <c r="J26" s="15">
        <f>IF(I26="","",IFERROR(I26/G26,0))</f>
        <v/>
      </c>
      <c r="K26" s="16">
        <f>IF(J26="","",IF(J26&gt;=0.1,"Avaliar realização",IF(J26&lt;0,"Acompanhar","Manter")))</f>
        <v/>
      </c>
    </row>
    <row r="27">
      <c r="A27" s="7" t="n"/>
      <c r="B27" s="7" t="n"/>
      <c r="C27" s="7" t="n"/>
      <c r="D27" s="8">
        <f>IF(A27="","",SUMIF('Movimentações'!$C$5:$C$104,A27,'Movimentações'!$E$5:$E$104))</f>
        <v/>
      </c>
      <c r="E27" s="9">
        <f>IF(A27="","",IFERROR(SUMIF('Movimentações'!$C$5:$C$104,A27,'Movimentações'!$H$5:$H$104)/D27,0))</f>
        <v/>
      </c>
      <c r="F27" s="10" t="n"/>
      <c r="G27" s="9">
        <f>IF(OR(D27="",E27=""),"",D27*E27)</f>
        <v/>
      </c>
      <c r="H27" s="9">
        <f>IF(OR(D27="",F27=""),"",D27*F27)</f>
        <v/>
      </c>
      <c r="I27" s="9">
        <f>IF(OR(H27="",G27=""),"",H27-G27)</f>
        <v/>
      </c>
      <c r="J27" s="11">
        <f>IF(I27="","",IFERROR(I27/G27,0))</f>
        <v/>
      </c>
      <c r="K27" s="12">
        <f>IF(J27="","",IF(J27&gt;=0.1,"Avaliar realização",IF(J27&lt;0,"Acompanhar","Manter")))</f>
        <v/>
      </c>
    </row>
    <row r="28">
      <c r="A28" s="7" t="n"/>
      <c r="B28" s="7" t="n"/>
      <c r="C28" s="7" t="n"/>
      <c r="D28" s="13">
        <f>IF(A28="","",SUMIF('Movimentações'!$C$5:$C$104,A28,'Movimentações'!$E$5:$E$104))</f>
        <v/>
      </c>
      <c r="E28" s="14">
        <f>IF(A28="","",IFERROR(SUMIF('Movimentações'!$C$5:$C$104,A28,'Movimentações'!$H$5:$H$104)/D28,0))</f>
        <v/>
      </c>
      <c r="F28" s="10" t="n"/>
      <c r="G28" s="14">
        <f>IF(OR(D28="",E28=""),"",D28*E28)</f>
        <v/>
      </c>
      <c r="H28" s="14">
        <f>IF(OR(D28="",F28=""),"",D28*F28)</f>
        <v/>
      </c>
      <c r="I28" s="14">
        <f>IF(OR(H28="",G28=""),"",H28-G28)</f>
        <v/>
      </c>
      <c r="J28" s="15">
        <f>IF(I28="","",IFERROR(I28/G28,0))</f>
        <v/>
      </c>
      <c r="K28" s="16">
        <f>IF(J28="","",IF(J28&gt;=0.1,"Avaliar realização",IF(J28&lt;0,"Acompanhar","Manter")))</f>
        <v/>
      </c>
    </row>
    <row r="29">
      <c r="A29" s="7" t="n"/>
      <c r="B29" s="7" t="n"/>
      <c r="C29" s="7" t="n"/>
      <c r="D29" s="8">
        <f>IF(A29="","",SUMIF('Movimentações'!$C$5:$C$104,A29,'Movimentações'!$E$5:$E$104))</f>
        <v/>
      </c>
      <c r="E29" s="9">
        <f>IF(A29="","",IFERROR(SUMIF('Movimentações'!$C$5:$C$104,A29,'Movimentações'!$H$5:$H$104)/D29,0))</f>
        <v/>
      </c>
      <c r="F29" s="10" t="n"/>
      <c r="G29" s="9">
        <f>IF(OR(D29="",E29=""),"",D29*E29)</f>
        <v/>
      </c>
      <c r="H29" s="9">
        <f>IF(OR(D29="",F29=""),"",D29*F29)</f>
        <v/>
      </c>
      <c r="I29" s="9">
        <f>IF(OR(H29="",G29=""),"",H29-G29)</f>
        <v/>
      </c>
      <c r="J29" s="11">
        <f>IF(I29="","",IFERROR(I29/G29,0))</f>
        <v/>
      </c>
      <c r="K29" s="12">
        <f>IF(J29="","",IF(J29&gt;=0.1,"Avaliar realização",IF(J29&lt;0,"Acompanhar","Manter")))</f>
        <v/>
      </c>
    </row>
    <row r="30">
      <c r="A30" s="7" t="n"/>
      <c r="B30" s="7" t="n"/>
      <c r="C30" s="7" t="n"/>
      <c r="D30" s="13">
        <f>IF(A30="","",SUMIF('Movimentações'!$C$5:$C$104,A30,'Movimentações'!$E$5:$E$104))</f>
        <v/>
      </c>
      <c r="E30" s="14">
        <f>IF(A30="","",IFERROR(SUMIF('Movimentações'!$C$5:$C$104,A30,'Movimentações'!$H$5:$H$104)/D30,0))</f>
        <v/>
      </c>
      <c r="F30" s="10" t="n"/>
      <c r="G30" s="14">
        <f>IF(OR(D30="",E30=""),"",D30*E30)</f>
        <v/>
      </c>
      <c r="H30" s="14">
        <f>IF(OR(D30="",F30=""),"",D30*F30)</f>
        <v/>
      </c>
      <c r="I30" s="14">
        <f>IF(OR(H30="",G30=""),"",H30-G30)</f>
        <v/>
      </c>
      <c r="J30" s="15">
        <f>IF(I30="","",IFERROR(I30/G30,0))</f>
        <v/>
      </c>
      <c r="K30" s="16">
        <f>IF(J30="","",IF(J30&gt;=0.1,"Avaliar realização",IF(J30&lt;0,"Acompanhar","Manter")))</f>
        <v/>
      </c>
    </row>
    <row r="31">
      <c r="A31" s="7" t="n"/>
      <c r="B31" s="7" t="n"/>
      <c r="C31" s="7" t="n"/>
      <c r="D31" s="8">
        <f>IF(A31="","",SUMIF('Movimentações'!$C$5:$C$104,A31,'Movimentações'!$E$5:$E$104))</f>
        <v/>
      </c>
      <c r="E31" s="9">
        <f>IF(A31="","",IFERROR(SUMIF('Movimentações'!$C$5:$C$104,A31,'Movimentações'!$H$5:$H$104)/D31,0))</f>
        <v/>
      </c>
      <c r="F31" s="10" t="n"/>
      <c r="G31" s="9">
        <f>IF(OR(D31="",E31=""),"",D31*E31)</f>
        <v/>
      </c>
      <c r="H31" s="9">
        <f>IF(OR(D31="",F31=""),"",D31*F31)</f>
        <v/>
      </c>
      <c r="I31" s="9">
        <f>IF(OR(H31="",G31=""),"",H31-G31)</f>
        <v/>
      </c>
      <c r="J31" s="11">
        <f>IF(I31="","",IFERROR(I31/G31,0))</f>
        <v/>
      </c>
      <c r="K31" s="12">
        <f>IF(J31="","",IF(J31&gt;=0.1,"Avaliar realização",IF(J31&lt;0,"Acompanhar","Manter")))</f>
        <v/>
      </c>
    </row>
    <row r="32">
      <c r="A32" s="7" t="n"/>
      <c r="B32" s="7" t="n"/>
      <c r="C32" s="7" t="n"/>
      <c r="D32" s="13">
        <f>IF(A32="","",SUMIF('Movimentações'!$C$5:$C$104,A32,'Movimentações'!$E$5:$E$104))</f>
        <v/>
      </c>
      <c r="E32" s="14">
        <f>IF(A32="","",IFERROR(SUMIF('Movimentações'!$C$5:$C$104,A32,'Movimentações'!$H$5:$H$104)/D32,0))</f>
        <v/>
      </c>
      <c r="F32" s="10" t="n"/>
      <c r="G32" s="14">
        <f>IF(OR(D32="",E32=""),"",D32*E32)</f>
        <v/>
      </c>
      <c r="H32" s="14">
        <f>IF(OR(D32="",F32=""),"",D32*F32)</f>
        <v/>
      </c>
      <c r="I32" s="14">
        <f>IF(OR(H32="",G32=""),"",H32-G32)</f>
        <v/>
      </c>
      <c r="J32" s="15">
        <f>IF(I32="","",IFERROR(I32/G32,0))</f>
        <v/>
      </c>
      <c r="K32" s="16">
        <f>IF(J32="","",IF(J32&gt;=0.1,"Avaliar realização",IF(J32&lt;0,"Acompanhar","Manter")))</f>
        <v/>
      </c>
    </row>
    <row r="33">
      <c r="A33" s="7" t="n"/>
      <c r="B33" s="7" t="n"/>
      <c r="C33" s="7" t="n"/>
      <c r="D33" s="8">
        <f>IF(A33="","",SUMIF('Movimentações'!$C$5:$C$104,A33,'Movimentações'!$E$5:$E$104))</f>
        <v/>
      </c>
      <c r="E33" s="9">
        <f>IF(A33="","",IFERROR(SUMIF('Movimentações'!$C$5:$C$104,A33,'Movimentações'!$H$5:$H$104)/D33,0))</f>
        <v/>
      </c>
      <c r="F33" s="10" t="n"/>
      <c r="G33" s="9">
        <f>IF(OR(D33="",E33=""),"",D33*E33)</f>
        <v/>
      </c>
      <c r="H33" s="9">
        <f>IF(OR(D33="",F33=""),"",D33*F33)</f>
        <v/>
      </c>
      <c r="I33" s="9">
        <f>IF(OR(H33="",G33=""),"",H33-G33)</f>
        <v/>
      </c>
      <c r="J33" s="11">
        <f>IF(I33="","",IFERROR(I33/G33,0))</f>
        <v/>
      </c>
      <c r="K33" s="12">
        <f>IF(J33="","",IF(J33&gt;=0.1,"Avaliar realização",IF(J33&lt;0,"Acompanhar","Manter")))</f>
        <v/>
      </c>
    </row>
    <row r="34">
      <c r="A34" s="7" t="n"/>
      <c r="B34" s="7" t="n"/>
      <c r="C34" s="7" t="n"/>
      <c r="D34" s="13">
        <f>IF(A34="","",SUMIF('Movimentações'!$C$5:$C$104,A34,'Movimentações'!$E$5:$E$104))</f>
        <v/>
      </c>
      <c r="E34" s="14">
        <f>IF(A34="","",IFERROR(SUMIF('Movimentações'!$C$5:$C$104,A34,'Movimentações'!$H$5:$H$104)/D34,0))</f>
        <v/>
      </c>
      <c r="F34" s="10" t="n"/>
      <c r="G34" s="14">
        <f>IF(OR(D34="",E34=""),"",D34*E34)</f>
        <v/>
      </c>
      <c r="H34" s="14">
        <f>IF(OR(D34="",F34=""),"",D34*F34)</f>
        <v/>
      </c>
      <c r="I34" s="14">
        <f>IF(OR(H34="",G34=""),"",H34-G34)</f>
        <v/>
      </c>
      <c r="J34" s="15">
        <f>IF(I34="","",IFERROR(I34/G34,0))</f>
        <v/>
      </c>
      <c r="K34" s="16">
        <f>IF(J34="","",IF(J34&gt;=0.1,"Avaliar realização",IF(J34&lt;0,"Acompanhar","Manter")))</f>
        <v/>
      </c>
    </row>
    <row r="35">
      <c r="A35" s="7" t="n"/>
      <c r="B35" s="7" t="n"/>
      <c r="C35" s="7" t="n"/>
      <c r="D35" s="8">
        <f>IF(A35="","",SUMIF('Movimentações'!$C$5:$C$104,A35,'Movimentações'!$E$5:$E$104))</f>
        <v/>
      </c>
      <c r="E35" s="9">
        <f>IF(A35="","",IFERROR(SUMIF('Movimentações'!$C$5:$C$104,A35,'Movimentações'!$H$5:$H$104)/D35,0))</f>
        <v/>
      </c>
      <c r="F35" s="10" t="n"/>
      <c r="G35" s="9">
        <f>IF(OR(D35="",E35=""),"",D35*E35)</f>
        <v/>
      </c>
      <c r="H35" s="9">
        <f>IF(OR(D35="",F35=""),"",D35*F35)</f>
        <v/>
      </c>
      <c r="I35" s="9">
        <f>IF(OR(H35="",G35=""),"",H35-G35)</f>
        <v/>
      </c>
      <c r="J35" s="11">
        <f>IF(I35="","",IFERROR(I35/G35,0))</f>
        <v/>
      </c>
      <c r="K35" s="12">
        <f>IF(J35="","",IF(J35&gt;=0.1,"Avaliar realização",IF(J35&lt;0,"Acompanhar","Manter")))</f>
        <v/>
      </c>
    </row>
    <row r="36">
      <c r="A36" s="7" t="n"/>
      <c r="B36" s="7" t="n"/>
      <c r="C36" s="7" t="n"/>
      <c r="D36" s="13">
        <f>IF(A36="","",SUMIF('Movimentações'!$C$5:$C$104,A36,'Movimentações'!$E$5:$E$104))</f>
        <v/>
      </c>
      <c r="E36" s="14">
        <f>IF(A36="","",IFERROR(SUMIF('Movimentações'!$C$5:$C$104,A36,'Movimentações'!$H$5:$H$104)/D36,0))</f>
        <v/>
      </c>
      <c r="F36" s="10" t="n"/>
      <c r="G36" s="14">
        <f>IF(OR(D36="",E36=""),"",D36*E36)</f>
        <v/>
      </c>
      <c r="H36" s="14">
        <f>IF(OR(D36="",F36=""),"",D36*F36)</f>
        <v/>
      </c>
      <c r="I36" s="14">
        <f>IF(OR(H36="",G36=""),"",H36-G36)</f>
        <v/>
      </c>
      <c r="J36" s="15">
        <f>IF(I36="","",IFERROR(I36/G36,0))</f>
        <v/>
      </c>
      <c r="K36" s="16">
        <f>IF(J36="","",IF(J36&gt;=0.1,"Avaliar realização",IF(J36&lt;0,"Acompanhar","Manter")))</f>
        <v/>
      </c>
    </row>
    <row r="37">
      <c r="A37" s="7" t="n"/>
      <c r="B37" s="7" t="n"/>
      <c r="C37" s="7" t="n"/>
      <c r="D37" s="8">
        <f>IF(A37="","",SUMIF('Movimentações'!$C$5:$C$104,A37,'Movimentações'!$E$5:$E$104))</f>
        <v/>
      </c>
      <c r="E37" s="9">
        <f>IF(A37="","",IFERROR(SUMIF('Movimentações'!$C$5:$C$104,A37,'Movimentações'!$H$5:$H$104)/D37,0))</f>
        <v/>
      </c>
      <c r="F37" s="10" t="n"/>
      <c r="G37" s="9">
        <f>IF(OR(D37="",E37=""),"",D37*E37)</f>
        <v/>
      </c>
      <c r="H37" s="9">
        <f>IF(OR(D37="",F37=""),"",D37*F37)</f>
        <v/>
      </c>
      <c r="I37" s="9">
        <f>IF(OR(H37="",G37=""),"",H37-G37)</f>
        <v/>
      </c>
      <c r="J37" s="11">
        <f>IF(I37="","",IFERROR(I37/G37,0))</f>
        <v/>
      </c>
      <c r="K37" s="12">
        <f>IF(J37="","",IF(J37&gt;=0.1,"Avaliar realização",IF(J37&lt;0,"Acompanhar","Manter")))</f>
        <v/>
      </c>
    </row>
    <row r="38">
      <c r="A38" s="7" t="n"/>
      <c r="B38" s="7" t="n"/>
      <c r="C38" s="7" t="n"/>
      <c r="D38" s="13">
        <f>IF(A38="","",SUMIF('Movimentações'!$C$5:$C$104,A38,'Movimentações'!$E$5:$E$104))</f>
        <v/>
      </c>
      <c r="E38" s="14">
        <f>IF(A38="","",IFERROR(SUMIF('Movimentações'!$C$5:$C$104,A38,'Movimentações'!$H$5:$H$104)/D38,0))</f>
        <v/>
      </c>
      <c r="F38" s="10" t="n"/>
      <c r="G38" s="14">
        <f>IF(OR(D38="",E38=""),"",D38*E38)</f>
        <v/>
      </c>
      <c r="H38" s="14">
        <f>IF(OR(D38="",F38=""),"",D38*F38)</f>
        <v/>
      </c>
      <c r="I38" s="14">
        <f>IF(OR(H38="",G38=""),"",H38-G38)</f>
        <v/>
      </c>
      <c r="J38" s="15">
        <f>IF(I38="","",IFERROR(I38/G38,0))</f>
        <v/>
      </c>
      <c r="K38" s="16">
        <f>IF(J38="","",IF(J38&gt;=0.1,"Avaliar realização",IF(J38&lt;0,"Acompanhar","Manter")))</f>
        <v/>
      </c>
    </row>
    <row r="39">
      <c r="A39" s="7" t="n"/>
      <c r="B39" s="7" t="n"/>
      <c r="C39" s="7" t="n"/>
      <c r="D39" s="8">
        <f>IF(A39="","",SUMIF('Movimentações'!$C$5:$C$104,A39,'Movimentações'!$E$5:$E$104))</f>
        <v/>
      </c>
      <c r="E39" s="9">
        <f>IF(A39="","",IFERROR(SUMIF('Movimentações'!$C$5:$C$104,A39,'Movimentações'!$H$5:$H$104)/D39,0))</f>
        <v/>
      </c>
      <c r="F39" s="10" t="n"/>
      <c r="G39" s="9">
        <f>IF(OR(D39="",E39=""),"",D39*E39)</f>
        <v/>
      </c>
      <c r="H39" s="9">
        <f>IF(OR(D39="",F39=""),"",D39*F39)</f>
        <v/>
      </c>
      <c r="I39" s="9">
        <f>IF(OR(H39="",G39=""),"",H39-G39)</f>
        <v/>
      </c>
      <c r="J39" s="11">
        <f>IF(I39="","",IFERROR(I39/G39,0))</f>
        <v/>
      </c>
      <c r="K39" s="12">
        <f>IF(J39="","",IF(J39&gt;=0.1,"Avaliar realização",IF(J39&lt;0,"Acompanhar","Manter")))</f>
        <v/>
      </c>
    </row>
    <row r="40">
      <c r="A40" s="7" t="n"/>
      <c r="B40" s="7" t="n"/>
      <c r="C40" s="7" t="n"/>
      <c r="D40" s="13">
        <f>IF(A40="","",SUMIF('Movimentações'!$C$5:$C$104,A40,'Movimentações'!$E$5:$E$104))</f>
        <v/>
      </c>
      <c r="E40" s="14">
        <f>IF(A40="","",IFERROR(SUMIF('Movimentações'!$C$5:$C$104,A40,'Movimentações'!$H$5:$H$104)/D40,0))</f>
        <v/>
      </c>
      <c r="F40" s="10" t="n"/>
      <c r="G40" s="14">
        <f>IF(OR(D40="",E40=""),"",D40*E40)</f>
        <v/>
      </c>
      <c r="H40" s="14">
        <f>IF(OR(D40="",F40=""),"",D40*F40)</f>
        <v/>
      </c>
      <c r="I40" s="14">
        <f>IF(OR(H40="",G40=""),"",H40-G40)</f>
        <v/>
      </c>
      <c r="J40" s="15">
        <f>IF(I40="","",IFERROR(I40/G40,0))</f>
        <v/>
      </c>
      <c r="K40" s="16">
        <f>IF(J40="","",IF(J40&gt;=0.1,"Avaliar realização",IF(J40&lt;0,"Acompanhar","Manter")))</f>
        <v/>
      </c>
    </row>
    <row r="41">
      <c r="A41" s="7" t="n"/>
      <c r="B41" s="7" t="n"/>
      <c r="C41" s="7" t="n"/>
      <c r="D41" s="8">
        <f>IF(A41="","",SUMIF('Movimentações'!$C$5:$C$104,A41,'Movimentações'!$E$5:$E$104))</f>
        <v/>
      </c>
      <c r="E41" s="9">
        <f>IF(A41="","",IFERROR(SUMIF('Movimentações'!$C$5:$C$104,A41,'Movimentações'!$H$5:$H$104)/D41,0))</f>
        <v/>
      </c>
      <c r="F41" s="10" t="n"/>
      <c r="G41" s="9">
        <f>IF(OR(D41="",E41=""),"",D41*E41)</f>
        <v/>
      </c>
      <c r="H41" s="9">
        <f>IF(OR(D41="",F41=""),"",D41*F41)</f>
        <v/>
      </c>
      <c r="I41" s="9">
        <f>IF(OR(H41="",G41=""),"",H41-G41)</f>
        <v/>
      </c>
      <c r="J41" s="11">
        <f>IF(I41="","",IFERROR(I41/G41,0))</f>
        <v/>
      </c>
      <c r="K41" s="12">
        <f>IF(J41="","",IF(J41&gt;=0.1,"Avaliar realização",IF(J41&lt;0,"Acompanhar","Manter")))</f>
        <v/>
      </c>
    </row>
    <row r="42">
      <c r="A42" s="7" t="n"/>
      <c r="B42" s="7" t="n"/>
      <c r="C42" s="7" t="n"/>
      <c r="D42" s="13">
        <f>IF(A42="","",SUMIF('Movimentações'!$C$5:$C$104,A42,'Movimentações'!$E$5:$E$104))</f>
        <v/>
      </c>
      <c r="E42" s="14">
        <f>IF(A42="","",IFERROR(SUMIF('Movimentações'!$C$5:$C$104,A42,'Movimentações'!$H$5:$H$104)/D42,0))</f>
        <v/>
      </c>
      <c r="F42" s="10" t="n"/>
      <c r="G42" s="14">
        <f>IF(OR(D42="",E42=""),"",D42*E42)</f>
        <v/>
      </c>
      <c r="H42" s="14">
        <f>IF(OR(D42="",F42=""),"",D42*F42)</f>
        <v/>
      </c>
      <c r="I42" s="14">
        <f>IF(OR(H42="",G42=""),"",H42-G42)</f>
        <v/>
      </c>
      <c r="J42" s="15">
        <f>IF(I42="","",IFERROR(I42/G42,0))</f>
        <v/>
      </c>
      <c r="K42" s="16">
        <f>IF(J42="","",IF(J42&gt;=0.1,"Avaliar realização",IF(J42&lt;0,"Acompanhar","Manter")))</f>
        <v/>
      </c>
    </row>
    <row r="43">
      <c r="A43" s="7" t="n"/>
      <c r="B43" s="7" t="n"/>
      <c r="C43" s="7" t="n"/>
      <c r="D43" s="8">
        <f>IF(A43="","",SUMIF('Movimentações'!$C$5:$C$104,A43,'Movimentações'!$E$5:$E$104))</f>
        <v/>
      </c>
      <c r="E43" s="9">
        <f>IF(A43="","",IFERROR(SUMIF('Movimentações'!$C$5:$C$104,A43,'Movimentações'!$H$5:$H$104)/D43,0))</f>
        <v/>
      </c>
      <c r="F43" s="10" t="n"/>
      <c r="G43" s="9">
        <f>IF(OR(D43="",E43=""),"",D43*E43)</f>
        <v/>
      </c>
      <c r="H43" s="9">
        <f>IF(OR(D43="",F43=""),"",D43*F43)</f>
        <v/>
      </c>
      <c r="I43" s="9">
        <f>IF(OR(H43="",G43=""),"",H43-G43)</f>
        <v/>
      </c>
      <c r="J43" s="11">
        <f>IF(I43="","",IFERROR(I43/G43,0))</f>
        <v/>
      </c>
      <c r="K43" s="12">
        <f>IF(J43="","",IF(J43&gt;=0.1,"Avaliar realização",IF(J43&lt;0,"Acompanhar","Manter")))</f>
        <v/>
      </c>
    </row>
    <row r="44">
      <c r="A44" s="7" t="n"/>
      <c r="B44" s="7" t="n"/>
      <c r="C44" s="7" t="n"/>
      <c r="D44" s="13">
        <f>IF(A44="","",SUMIF('Movimentações'!$C$5:$C$104,A44,'Movimentações'!$E$5:$E$104))</f>
        <v/>
      </c>
      <c r="E44" s="14">
        <f>IF(A44="","",IFERROR(SUMIF('Movimentações'!$C$5:$C$104,A44,'Movimentações'!$H$5:$H$104)/D44,0))</f>
        <v/>
      </c>
      <c r="F44" s="10" t="n"/>
      <c r="G44" s="14">
        <f>IF(OR(D44="",E44=""),"",D44*E44)</f>
        <v/>
      </c>
      <c r="H44" s="14">
        <f>IF(OR(D44="",F44=""),"",D44*F44)</f>
        <v/>
      </c>
      <c r="I44" s="14">
        <f>IF(OR(H44="",G44=""),"",H44-G44)</f>
        <v/>
      </c>
      <c r="J44" s="15">
        <f>IF(I44="","",IFERROR(I44/G44,0))</f>
        <v/>
      </c>
      <c r="K44" s="16">
        <f>IF(J44="","",IF(J44&gt;=0.1,"Avaliar realização",IF(J44&lt;0,"Acompanhar","Manter")))</f>
        <v/>
      </c>
    </row>
    <row r="45">
      <c r="A45" s="7" t="n"/>
      <c r="B45" s="7" t="n"/>
      <c r="C45" s="7" t="n"/>
      <c r="D45" s="8">
        <f>IF(A45="","",SUMIF('Movimentações'!$C$5:$C$104,A45,'Movimentações'!$E$5:$E$104))</f>
        <v/>
      </c>
      <c r="E45" s="9">
        <f>IF(A45="","",IFERROR(SUMIF('Movimentações'!$C$5:$C$104,A45,'Movimentações'!$H$5:$H$104)/D45,0))</f>
        <v/>
      </c>
      <c r="F45" s="10" t="n"/>
      <c r="G45" s="9">
        <f>IF(OR(D45="",E45=""),"",D45*E45)</f>
        <v/>
      </c>
      <c r="H45" s="9">
        <f>IF(OR(D45="",F45=""),"",D45*F45)</f>
        <v/>
      </c>
      <c r="I45" s="9">
        <f>IF(OR(H45="",G45=""),"",H45-G45)</f>
        <v/>
      </c>
      <c r="J45" s="11">
        <f>IF(I45="","",IFERROR(I45/G45,0))</f>
        <v/>
      </c>
      <c r="K45" s="12">
        <f>IF(J45="","",IF(J45&gt;=0.1,"Avaliar realização",IF(J45&lt;0,"Acompanhar","Manter")))</f>
        <v/>
      </c>
    </row>
    <row r="46">
      <c r="A46" s="7" t="n"/>
      <c r="B46" s="7" t="n"/>
      <c r="C46" s="7" t="n"/>
      <c r="D46" s="13">
        <f>IF(A46="","",SUMIF('Movimentações'!$C$5:$C$104,A46,'Movimentações'!$E$5:$E$104))</f>
        <v/>
      </c>
      <c r="E46" s="14">
        <f>IF(A46="","",IFERROR(SUMIF('Movimentações'!$C$5:$C$104,A46,'Movimentações'!$H$5:$H$104)/D46,0))</f>
        <v/>
      </c>
      <c r="F46" s="10" t="n"/>
      <c r="G46" s="14">
        <f>IF(OR(D46="",E46=""),"",D46*E46)</f>
        <v/>
      </c>
      <c r="H46" s="14">
        <f>IF(OR(D46="",F46=""),"",D46*F46)</f>
        <v/>
      </c>
      <c r="I46" s="14">
        <f>IF(OR(H46="",G46=""),"",H46-G46)</f>
        <v/>
      </c>
      <c r="J46" s="15">
        <f>IF(I46="","",IFERROR(I46/G46,0))</f>
        <v/>
      </c>
      <c r="K46" s="16">
        <f>IF(J46="","",IF(J46&gt;=0.1,"Avaliar realização",IF(J46&lt;0,"Acompanhar","Manter")))</f>
        <v/>
      </c>
    </row>
    <row r="47">
      <c r="A47" s="7" t="n"/>
      <c r="B47" s="7" t="n"/>
      <c r="C47" s="7" t="n"/>
      <c r="D47" s="8">
        <f>IF(A47="","",SUMIF('Movimentações'!$C$5:$C$104,A47,'Movimentações'!$E$5:$E$104))</f>
        <v/>
      </c>
      <c r="E47" s="9">
        <f>IF(A47="","",IFERROR(SUMIF('Movimentações'!$C$5:$C$104,A47,'Movimentações'!$H$5:$H$104)/D47,0))</f>
        <v/>
      </c>
      <c r="F47" s="10" t="n"/>
      <c r="G47" s="9">
        <f>IF(OR(D47="",E47=""),"",D47*E47)</f>
        <v/>
      </c>
      <c r="H47" s="9">
        <f>IF(OR(D47="",F47=""),"",D47*F47)</f>
        <v/>
      </c>
      <c r="I47" s="9">
        <f>IF(OR(H47="",G47=""),"",H47-G47)</f>
        <v/>
      </c>
      <c r="J47" s="11">
        <f>IF(I47="","",IFERROR(I47/G47,0))</f>
        <v/>
      </c>
      <c r="K47" s="12">
        <f>IF(J47="","",IF(J47&gt;=0.1,"Avaliar realização",IF(J47&lt;0,"Acompanhar","Manter")))</f>
        <v/>
      </c>
    </row>
    <row r="48">
      <c r="A48" s="7" t="n"/>
      <c r="B48" s="7" t="n"/>
      <c r="C48" s="7" t="n"/>
      <c r="D48" s="13">
        <f>IF(A48="","",SUMIF('Movimentações'!$C$5:$C$104,A48,'Movimentações'!$E$5:$E$104))</f>
        <v/>
      </c>
      <c r="E48" s="14">
        <f>IF(A48="","",IFERROR(SUMIF('Movimentações'!$C$5:$C$104,A48,'Movimentações'!$H$5:$H$104)/D48,0))</f>
        <v/>
      </c>
      <c r="F48" s="10" t="n"/>
      <c r="G48" s="14">
        <f>IF(OR(D48="",E48=""),"",D48*E48)</f>
        <v/>
      </c>
      <c r="H48" s="14">
        <f>IF(OR(D48="",F48=""),"",D48*F48)</f>
        <v/>
      </c>
      <c r="I48" s="14">
        <f>IF(OR(H48="",G48=""),"",H48-G48)</f>
        <v/>
      </c>
      <c r="J48" s="15">
        <f>IF(I48="","",IFERROR(I48/G48,0))</f>
        <v/>
      </c>
      <c r="K48" s="16">
        <f>IF(J48="","",IF(J48&gt;=0.1,"Avaliar realização",IF(J48&lt;0,"Acompanhar","Manter")))</f>
        <v/>
      </c>
    </row>
    <row r="49">
      <c r="A49" s="7" t="n"/>
      <c r="B49" s="7" t="n"/>
      <c r="C49" s="7" t="n"/>
      <c r="D49" s="8">
        <f>IF(A49="","",SUMIF('Movimentações'!$C$5:$C$104,A49,'Movimentações'!$E$5:$E$104))</f>
        <v/>
      </c>
      <c r="E49" s="9">
        <f>IF(A49="","",IFERROR(SUMIF('Movimentações'!$C$5:$C$104,A49,'Movimentações'!$H$5:$H$104)/D49,0))</f>
        <v/>
      </c>
      <c r="F49" s="10" t="n"/>
      <c r="G49" s="9">
        <f>IF(OR(D49="",E49=""),"",D49*E49)</f>
        <v/>
      </c>
      <c r="H49" s="9">
        <f>IF(OR(D49="",F49=""),"",D49*F49)</f>
        <v/>
      </c>
      <c r="I49" s="9">
        <f>IF(OR(H49="",G49=""),"",H49-G49)</f>
        <v/>
      </c>
      <c r="J49" s="11">
        <f>IF(I49="","",IFERROR(I49/G49,0))</f>
        <v/>
      </c>
      <c r="K49" s="12">
        <f>IF(J49="","",IF(J49&gt;=0.1,"Avaliar realização",IF(J49&lt;0,"Acompanhar","Manter")))</f>
        <v/>
      </c>
    </row>
    <row r="50">
      <c r="A50" s="7" t="n"/>
      <c r="B50" s="7" t="n"/>
      <c r="C50" s="7" t="n"/>
      <c r="D50" s="13">
        <f>IF(A50="","",SUMIF('Movimentações'!$C$5:$C$104,A50,'Movimentações'!$E$5:$E$104))</f>
        <v/>
      </c>
      <c r="E50" s="14">
        <f>IF(A50="","",IFERROR(SUMIF('Movimentações'!$C$5:$C$104,A50,'Movimentações'!$H$5:$H$104)/D50,0))</f>
        <v/>
      </c>
      <c r="F50" s="10" t="n"/>
      <c r="G50" s="14">
        <f>IF(OR(D50="",E50=""),"",D50*E50)</f>
        <v/>
      </c>
      <c r="H50" s="14">
        <f>IF(OR(D50="",F50=""),"",D50*F50)</f>
        <v/>
      </c>
      <c r="I50" s="14">
        <f>IF(OR(H50="",G50=""),"",H50-G50)</f>
        <v/>
      </c>
      <c r="J50" s="15">
        <f>IF(I50="","",IFERROR(I50/G50,0))</f>
        <v/>
      </c>
      <c r="K50" s="16">
        <f>IF(J50="","",IF(J50&gt;=0.1,"Avaliar realização",IF(J50&lt;0,"Acompanhar","Manter")))</f>
        <v/>
      </c>
    </row>
    <row r="51">
      <c r="A51" s="7" t="n"/>
      <c r="B51" s="7" t="n"/>
      <c r="C51" s="7" t="n"/>
      <c r="D51" s="8">
        <f>IF(A51="","",SUMIF('Movimentações'!$C$5:$C$104,A51,'Movimentações'!$E$5:$E$104))</f>
        <v/>
      </c>
      <c r="E51" s="9">
        <f>IF(A51="","",IFERROR(SUMIF('Movimentações'!$C$5:$C$104,A51,'Movimentações'!$H$5:$H$104)/D51,0))</f>
        <v/>
      </c>
      <c r="F51" s="10" t="n"/>
      <c r="G51" s="9">
        <f>IF(OR(D51="",E51=""),"",D51*E51)</f>
        <v/>
      </c>
      <c r="H51" s="9">
        <f>IF(OR(D51="",F51=""),"",D51*F51)</f>
        <v/>
      </c>
      <c r="I51" s="9">
        <f>IF(OR(H51="",G51=""),"",H51-G51)</f>
        <v/>
      </c>
      <c r="J51" s="11">
        <f>IF(I51="","",IFERROR(I51/G51,0))</f>
        <v/>
      </c>
      <c r="K51" s="12">
        <f>IF(J51="","",IF(J51&gt;=0.1,"Avaliar realização",IF(J51&lt;0,"Acompanhar","Manter")))</f>
        <v/>
      </c>
    </row>
    <row r="52">
      <c r="A52" s="7" t="n"/>
      <c r="B52" s="7" t="n"/>
      <c r="C52" s="7" t="n"/>
      <c r="D52" s="13">
        <f>IF(A52="","",SUMIF('Movimentações'!$C$5:$C$104,A52,'Movimentações'!$E$5:$E$104))</f>
        <v/>
      </c>
      <c r="E52" s="14">
        <f>IF(A52="","",IFERROR(SUMIF('Movimentações'!$C$5:$C$104,A52,'Movimentações'!$H$5:$H$104)/D52,0))</f>
        <v/>
      </c>
      <c r="F52" s="10" t="n"/>
      <c r="G52" s="14">
        <f>IF(OR(D52="",E52=""),"",D52*E52)</f>
        <v/>
      </c>
      <c r="H52" s="14">
        <f>IF(OR(D52="",F52=""),"",D52*F52)</f>
        <v/>
      </c>
      <c r="I52" s="14">
        <f>IF(OR(H52="",G52=""),"",H52-G52)</f>
        <v/>
      </c>
      <c r="J52" s="15">
        <f>IF(I52="","",IFERROR(I52/G52,0))</f>
        <v/>
      </c>
      <c r="K52" s="16">
        <f>IF(J52="","",IF(J52&gt;=0.1,"Avaliar realização",IF(J52&lt;0,"Acompanhar","Manter")))</f>
        <v/>
      </c>
    </row>
    <row r="53">
      <c r="A53" s="7" t="n"/>
      <c r="B53" s="7" t="n"/>
      <c r="C53" s="7" t="n"/>
      <c r="D53" s="8">
        <f>IF(A53="","",SUMIF('Movimentações'!$C$5:$C$104,A53,'Movimentações'!$E$5:$E$104))</f>
        <v/>
      </c>
      <c r="E53" s="9">
        <f>IF(A53="","",IFERROR(SUMIF('Movimentações'!$C$5:$C$104,A53,'Movimentações'!$H$5:$H$104)/D53,0))</f>
        <v/>
      </c>
      <c r="F53" s="10" t="n"/>
      <c r="G53" s="9">
        <f>IF(OR(D53="",E53=""),"",D53*E53)</f>
        <v/>
      </c>
      <c r="H53" s="9">
        <f>IF(OR(D53="",F53=""),"",D53*F53)</f>
        <v/>
      </c>
      <c r="I53" s="9">
        <f>IF(OR(H53="",G53=""),"",H53-G53)</f>
        <v/>
      </c>
      <c r="J53" s="11">
        <f>IF(I53="","",IFERROR(I53/G53,0))</f>
        <v/>
      </c>
      <c r="K53" s="12">
        <f>IF(J53="","",IF(J53&gt;=0.1,"Avaliar realização",IF(J53&lt;0,"Acompanhar","Manter")))</f>
        <v/>
      </c>
    </row>
    <row r="54">
      <c r="A54" s="7" t="n"/>
      <c r="B54" s="7" t="n"/>
      <c r="C54" s="7" t="n"/>
      <c r="D54" s="13">
        <f>IF(A54="","",SUMIF('Movimentações'!$C$5:$C$104,A54,'Movimentações'!$E$5:$E$104))</f>
        <v/>
      </c>
      <c r="E54" s="14">
        <f>IF(A54="","",IFERROR(SUMIF('Movimentações'!$C$5:$C$104,A54,'Movimentações'!$H$5:$H$104)/D54,0))</f>
        <v/>
      </c>
      <c r="F54" s="10" t="n"/>
      <c r="G54" s="14">
        <f>IF(OR(D54="",E54=""),"",D54*E54)</f>
        <v/>
      </c>
      <c r="H54" s="14">
        <f>IF(OR(D54="",F54=""),"",D54*F54)</f>
        <v/>
      </c>
      <c r="I54" s="14">
        <f>IF(OR(H54="",G54=""),"",H54-G54)</f>
        <v/>
      </c>
      <c r="J54" s="15">
        <f>IF(I54="","",IFERROR(I54/G54,0))</f>
        <v/>
      </c>
      <c r="K54" s="16">
        <f>IF(J54="","",IF(J54&gt;=0.1,"Avaliar realização",IF(J54&lt;0,"Acompanhar","Manter")))</f>
        <v/>
      </c>
    </row>
    <row r="55">
      <c r="A55" s="7" t="n"/>
      <c r="B55" s="7" t="n"/>
      <c r="C55" s="7" t="n"/>
      <c r="D55" s="8">
        <f>IF(A55="","",SUMIF('Movimentações'!$C$5:$C$104,A55,'Movimentações'!$E$5:$E$104))</f>
        <v/>
      </c>
      <c r="E55" s="9">
        <f>IF(A55="","",IFERROR(SUMIF('Movimentações'!$C$5:$C$104,A55,'Movimentações'!$H$5:$H$104)/D55,0))</f>
        <v/>
      </c>
      <c r="F55" s="10" t="n"/>
      <c r="G55" s="9">
        <f>IF(OR(D55="",E55=""),"",D55*E55)</f>
        <v/>
      </c>
      <c r="H55" s="9">
        <f>IF(OR(D55="",F55=""),"",D55*F55)</f>
        <v/>
      </c>
      <c r="I55" s="9">
        <f>IF(OR(H55="",G55=""),"",H55-G55)</f>
        <v/>
      </c>
      <c r="J55" s="11">
        <f>IF(I55="","",IFERROR(I55/G55,0))</f>
        <v/>
      </c>
      <c r="K55" s="12">
        <f>IF(J55="","",IF(J55&gt;=0.1,"Avaliar realização",IF(J55&lt;0,"Acompanhar","Manter")))</f>
        <v/>
      </c>
    </row>
    <row r="56">
      <c r="A56" s="7" t="n"/>
      <c r="B56" s="7" t="n"/>
      <c r="C56" s="7" t="n"/>
      <c r="D56" s="13">
        <f>IF(A56="","",SUMIF('Movimentações'!$C$5:$C$104,A56,'Movimentações'!$E$5:$E$104))</f>
        <v/>
      </c>
      <c r="E56" s="14">
        <f>IF(A56="","",IFERROR(SUMIF('Movimentações'!$C$5:$C$104,A56,'Movimentações'!$H$5:$H$104)/D56,0))</f>
        <v/>
      </c>
      <c r="F56" s="10" t="n"/>
      <c r="G56" s="14">
        <f>IF(OR(D56="",E56=""),"",D56*E56)</f>
        <v/>
      </c>
      <c r="H56" s="14">
        <f>IF(OR(D56="",F56=""),"",D56*F56)</f>
        <v/>
      </c>
      <c r="I56" s="14">
        <f>IF(OR(H56="",G56=""),"",H56-G56)</f>
        <v/>
      </c>
      <c r="J56" s="15">
        <f>IF(I56="","",IFERROR(I56/G56,0))</f>
        <v/>
      </c>
      <c r="K56" s="16">
        <f>IF(J56="","",IF(J56&gt;=0.1,"Avaliar realização",IF(J56&lt;0,"Acompanhar","Manter")))</f>
        <v/>
      </c>
    </row>
    <row r="57">
      <c r="A57" s="7" t="n"/>
      <c r="B57" s="7" t="n"/>
      <c r="C57" s="7" t="n"/>
      <c r="D57" s="8">
        <f>IF(A57="","",SUMIF('Movimentações'!$C$5:$C$104,A57,'Movimentações'!$E$5:$E$104))</f>
        <v/>
      </c>
      <c r="E57" s="9">
        <f>IF(A57="","",IFERROR(SUMIF('Movimentações'!$C$5:$C$104,A57,'Movimentações'!$H$5:$H$104)/D57,0))</f>
        <v/>
      </c>
      <c r="F57" s="10" t="n"/>
      <c r="G57" s="9">
        <f>IF(OR(D57="",E57=""),"",D57*E57)</f>
        <v/>
      </c>
      <c r="H57" s="9">
        <f>IF(OR(D57="",F57=""),"",D57*F57)</f>
        <v/>
      </c>
      <c r="I57" s="9">
        <f>IF(OR(H57="",G57=""),"",H57-G57)</f>
        <v/>
      </c>
      <c r="J57" s="11">
        <f>IF(I57="","",IFERROR(I57/G57,0))</f>
        <v/>
      </c>
      <c r="K57" s="12">
        <f>IF(J57="","",IF(J57&gt;=0.1,"Avaliar realização",IF(J57&lt;0,"Acompanhar","Manter")))</f>
        <v/>
      </c>
    </row>
    <row r="58">
      <c r="A58" s="7" t="n"/>
      <c r="B58" s="7" t="n"/>
      <c r="C58" s="7" t="n"/>
      <c r="D58" s="13">
        <f>IF(A58="","",SUMIF('Movimentações'!$C$5:$C$104,A58,'Movimentações'!$E$5:$E$104))</f>
        <v/>
      </c>
      <c r="E58" s="14">
        <f>IF(A58="","",IFERROR(SUMIF('Movimentações'!$C$5:$C$104,A58,'Movimentações'!$H$5:$H$104)/D58,0))</f>
        <v/>
      </c>
      <c r="F58" s="10" t="n"/>
      <c r="G58" s="14">
        <f>IF(OR(D58="",E58=""),"",D58*E58)</f>
        <v/>
      </c>
      <c r="H58" s="14">
        <f>IF(OR(D58="",F58=""),"",D58*F58)</f>
        <v/>
      </c>
      <c r="I58" s="14">
        <f>IF(OR(H58="",G58=""),"",H58-G58)</f>
        <v/>
      </c>
      <c r="J58" s="15">
        <f>IF(I58="","",IFERROR(I58/G58,0))</f>
        <v/>
      </c>
      <c r="K58" s="16">
        <f>IF(J58="","",IF(J58&gt;=0.1,"Avaliar realização",IF(J58&lt;0,"Acompanhar","Manter")))</f>
        <v/>
      </c>
    </row>
    <row r="59">
      <c r="A59" s="7" t="n"/>
      <c r="B59" s="7" t="n"/>
      <c r="C59" s="7" t="n"/>
      <c r="D59" s="8">
        <f>IF(A59="","",SUMIF('Movimentações'!$C$5:$C$104,A59,'Movimentações'!$E$5:$E$104))</f>
        <v/>
      </c>
      <c r="E59" s="9">
        <f>IF(A59="","",IFERROR(SUMIF('Movimentações'!$C$5:$C$104,A59,'Movimentações'!$H$5:$H$104)/D59,0))</f>
        <v/>
      </c>
      <c r="F59" s="10" t="n"/>
      <c r="G59" s="9">
        <f>IF(OR(D59="",E59=""),"",D59*E59)</f>
        <v/>
      </c>
      <c r="H59" s="9">
        <f>IF(OR(D59="",F59=""),"",D59*F59)</f>
        <v/>
      </c>
      <c r="I59" s="9">
        <f>IF(OR(H59="",G59=""),"",H59-G59)</f>
        <v/>
      </c>
      <c r="J59" s="11">
        <f>IF(I59="","",IFERROR(I59/G59,0))</f>
        <v/>
      </c>
      <c r="K59" s="12">
        <f>IF(J59="","",IF(J59&gt;=0.1,"Avaliar realização",IF(J59&lt;0,"Acompanhar","Manter")))</f>
        <v/>
      </c>
    </row>
    <row r="60">
      <c r="A60" s="7" t="n"/>
      <c r="B60" s="7" t="n"/>
      <c r="C60" s="7" t="n"/>
      <c r="D60" s="13">
        <f>IF(A60="","",SUMIF('Movimentações'!$C$5:$C$104,A60,'Movimentações'!$E$5:$E$104))</f>
        <v/>
      </c>
      <c r="E60" s="14">
        <f>IF(A60="","",IFERROR(SUMIF('Movimentações'!$C$5:$C$104,A60,'Movimentações'!$H$5:$H$104)/D60,0))</f>
        <v/>
      </c>
      <c r="F60" s="10" t="n"/>
      <c r="G60" s="14">
        <f>IF(OR(D60="",E60=""),"",D60*E60)</f>
        <v/>
      </c>
      <c r="H60" s="14">
        <f>IF(OR(D60="",F60=""),"",D60*F60)</f>
        <v/>
      </c>
      <c r="I60" s="14">
        <f>IF(OR(H60="",G60=""),"",H60-G60)</f>
        <v/>
      </c>
      <c r="J60" s="15">
        <f>IF(I60="","",IFERROR(I60/G60,0))</f>
        <v/>
      </c>
      <c r="K60" s="16">
        <f>IF(J60="","",IF(J60&gt;=0.1,"Avaliar realização",IF(J60&lt;0,"Acompanhar","Manter")))</f>
        <v/>
      </c>
    </row>
    <row r="61">
      <c r="A61" s="7" t="n"/>
      <c r="B61" s="7" t="n"/>
      <c r="C61" s="7" t="n"/>
      <c r="D61" s="8">
        <f>IF(A61="","",SUMIF('Movimentações'!$C$5:$C$104,A61,'Movimentações'!$E$5:$E$104))</f>
        <v/>
      </c>
      <c r="E61" s="9">
        <f>IF(A61="","",IFERROR(SUMIF('Movimentações'!$C$5:$C$104,A61,'Movimentações'!$H$5:$H$104)/D61,0))</f>
        <v/>
      </c>
      <c r="F61" s="10" t="n"/>
      <c r="G61" s="9">
        <f>IF(OR(D61="",E61=""),"",D61*E61)</f>
        <v/>
      </c>
      <c r="H61" s="9">
        <f>IF(OR(D61="",F61=""),"",D61*F61)</f>
        <v/>
      </c>
      <c r="I61" s="9">
        <f>IF(OR(H61="",G61=""),"",H61-G61)</f>
        <v/>
      </c>
      <c r="J61" s="11">
        <f>IF(I61="","",IFERROR(I61/G61,0))</f>
        <v/>
      </c>
      <c r="K61" s="12">
        <f>IF(J61="","",IF(J61&gt;=0.1,"Avaliar realização",IF(J61&lt;0,"Acompanhar","Manter")))</f>
        <v/>
      </c>
    </row>
    <row r="62">
      <c r="A62" s="7" t="n"/>
      <c r="B62" s="7" t="n"/>
      <c r="C62" s="7" t="n"/>
      <c r="D62" s="13">
        <f>IF(A62="","",SUMIF('Movimentações'!$C$5:$C$104,A62,'Movimentações'!$E$5:$E$104))</f>
        <v/>
      </c>
      <c r="E62" s="14">
        <f>IF(A62="","",IFERROR(SUMIF('Movimentações'!$C$5:$C$104,A62,'Movimentações'!$H$5:$H$104)/D62,0))</f>
        <v/>
      </c>
      <c r="F62" s="10" t="n"/>
      <c r="G62" s="14">
        <f>IF(OR(D62="",E62=""),"",D62*E62)</f>
        <v/>
      </c>
      <c r="H62" s="14">
        <f>IF(OR(D62="",F62=""),"",D62*F62)</f>
        <v/>
      </c>
      <c r="I62" s="14">
        <f>IF(OR(H62="",G62=""),"",H62-G62)</f>
        <v/>
      </c>
      <c r="J62" s="15">
        <f>IF(I62="","",IFERROR(I62/G62,0))</f>
        <v/>
      </c>
      <c r="K62" s="16">
        <f>IF(J62="","",IF(J62&gt;=0.1,"Avaliar realização",IF(J62&lt;0,"Acompanhar","Manter")))</f>
        <v/>
      </c>
    </row>
    <row r="63">
      <c r="A63" s="7" t="n"/>
      <c r="B63" s="7" t="n"/>
      <c r="C63" s="7" t="n"/>
      <c r="D63" s="8">
        <f>IF(A63="","",SUMIF('Movimentações'!$C$5:$C$104,A63,'Movimentações'!$E$5:$E$104))</f>
        <v/>
      </c>
      <c r="E63" s="9">
        <f>IF(A63="","",IFERROR(SUMIF('Movimentações'!$C$5:$C$104,A63,'Movimentações'!$H$5:$H$104)/D63,0))</f>
        <v/>
      </c>
      <c r="F63" s="10" t="n"/>
      <c r="G63" s="9">
        <f>IF(OR(D63="",E63=""),"",D63*E63)</f>
        <v/>
      </c>
      <c r="H63" s="9">
        <f>IF(OR(D63="",F63=""),"",D63*F63)</f>
        <v/>
      </c>
      <c r="I63" s="9">
        <f>IF(OR(H63="",G63=""),"",H63-G63)</f>
        <v/>
      </c>
      <c r="J63" s="11">
        <f>IF(I63="","",IFERROR(I63/G63,0))</f>
        <v/>
      </c>
      <c r="K63" s="12">
        <f>IF(J63="","",IF(J63&gt;=0.1,"Avaliar realização",IF(J63&lt;0,"Acompanhar","Manter")))</f>
        <v/>
      </c>
    </row>
    <row r="64">
      <c r="A64" s="7" t="n"/>
      <c r="B64" s="7" t="n"/>
      <c r="C64" s="7" t="n"/>
      <c r="D64" s="13">
        <f>IF(A64="","",SUMIF('Movimentações'!$C$5:$C$104,A64,'Movimentações'!$E$5:$E$104))</f>
        <v/>
      </c>
      <c r="E64" s="14">
        <f>IF(A64="","",IFERROR(SUMIF('Movimentações'!$C$5:$C$104,A64,'Movimentações'!$H$5:$H$104)/D64,0))</f>
        <v/>
      </c>
      <c r="F64" s="10" t="n"/>
      <c r="G64" s="14">
        <f>IF(OR(D64="",E64=""),"",D64*E64)</f>
        <v/>
      </c>
      <c r="H64" s="14">
        <f>IF(OR(D64="",F64=""),"",D64*F64)</f>
        <v/>
      </c>
      <c r="I64" s="14">
        <f>IF(OR(H64="",G64=""),"",H64-G64)</f>
        <v/>
      </c>
      <c r="J64" s="15">
        <f>IF(I64="","",IFERROR(I64/G64,0))</f>
        <v/>
      </c>
      <c r="K64" s="16">
        <f>IF(J64="","",IF(J64&gt;=0.1,"Avaliar realização",IF(J64&lt;0,"Acompanhar","Manter")))</f>
        <v/>
      </c>
    </row>
    <row r="65">
      <c r="A65" s="7" t="n"/>
      <c r="B65" s="7" t="n"/>
      <c r="C65" s="7" t="n"/>
      <c r="D65" s="8">
        <f>IF(A65="","",SUMIF('Movimentações'!$C$5:$C$104,A65,'Movimentações'!$E$5:$E$104))</f>
        <v/>
      </c>
      <c r="E65" s="9">
        <f>IF(A65="","",IFERROR(SUMIF('Movimentações'!$C$5:$C$104,A65,'Movimentações'!$H$5:$H$104)/D65,0))</f>
        <v/>
      </c>
      <c r="F65" s="10" t="n"/>
      <c r="G65" s="9">
        <f>IF(OR(D65="",E65=""),"",D65*E65)</f>
        <v/>
      </c>
      <c r="H65" s="9">
        <f>IF(OR(D65="",F65=""),"",D65*F65)</f>
        <v/>
      </c>
      <c r="I65" s="9">
        <f>IF(OR(H65="",G65=""),"",H65-G65)</f>
        <v/>
      </c>
      <c r="J65" s="11">
        <f>IF(I65="","",IFERROR(I65/G65,0))</f>
        <v/>
      </c>
      <c r="K65" s="12">
        <f>IF(J65="","",IF(J65&gt;=0.1,"Avaliar realização",IF(J65&lt;0,"Acompanhar","Manter")))</f>
        <v/>
      </c>
    </row>
    <row r="66">
      <c r="A66" s="7" t="n"/>
      <c r="B66" s="7" t="n"/>
      <c r="C66" s="7" t="n"/>
      <c r="D66" s="13">
        <f>IF(A66="","",SUMIF('Movimentações'!$C$5:$C$104,A66,'Movimentações'!$E$5:$E$104))</f>
        <v/>
      </c>
      <c r="E66" s="14">
        <f>IF(A66="","",IFERROR(SUMIF('Movimentações'!$C$5:$C$104,A66,'Movimentações'!$H$5:$H$104)/D66,0))</f>
        <v/>
      </c>
      <c r="F66" s="10" t="n"/>
      <c r="G66" s="14">
        <f>IF(OR(D66="",E66=""),"",D66*E66)</f>
        <v/>
      </c>
      <c r="H66" s="14">
        <f>IF(OR(D66="",F66=""),"",D66*F66)</f>
        <v/>
      </c>
      <c r="I66" s="14">
        <f>IF(OR(H66="",G66=""),"",H66-G66)</f>
        <v/>
      </c>
      <c r="J66" s="15">
        <f>IF(I66="","",IFERROR(I66/G66,0))</f>
        <v/>
      </c>
      <c r="K66" s="16">
        <f>IF(J66="","",IF(J66&gt;=0.1,"Avaliar realização",IF(J66&lt;0,"Acompanhar","Manter")))</f>
        <v/>
      </c>
    </row>
    <row r="67">
      <c r="A67" s="7" t="n"/>
      <c r="B67" s="7" t="n"/>
      <c r="C67" s="7" t="n"/>
      <c r="D67" s="8">
        <f>IF(A67="","",SUMIF('Movimentações'!$C$5:$C$104,A67,'Movimentações'!$E$5:$E$104))</f>
        <v/>
      </c>
      <c r="E67" s="9">
        <f>IF(A67="","",IFERROR(SUMIF('Movimentações'!$C$5:$C$104,A67,'Movimentações'!$H$5:$H$104)/D67,0))</f>
        <v/>
      </c>
      <c r="F67" s="10" t="n"/>
      <c r="G67" s="9">
        <f>IF(OR(D67="",E67=""),"",D67*E67)</f>
        <v/>
      </c>
      <c r="H67" s="9">
        <f>IF(OR(D67="",F67=""),"",D67*F67)</f>
        <v/>
      </c>
      <c r="I67" s="9">
        <f>IF(OR(H67="",G67=""),"",H67-G67)</f>
        <v/>
      </c>
      <c r="J67" s="11">
        <f>IF(I67="","",IFERROR(I67/G67,0))</f>
        <v/>
      </c>
      <c r="K67" s="12">
        <f>IF(J67="","",IF(J67&gt;=0.1,"Avaliar realização",IF(J67&lt;0,"Acompanhar","Manter")))</f>
        <v/>
      </c>
    </row>
    <row r="68">
      <c r="A68" s="7" t="n"/>
      <c r="B68" s="7" t="n"/>
      <c r="C68" s="7" t="n"/>
      <c r="D68" s="13">
        <f>IF(A68="","",SUMIF('Movimentações'!$C$5:$C$104,A68,'Movimentações'!$E$5:$E$104))</f>
        <v/>
      </c>
      <c r="E68" s="14">
        <f>IF(A68="","",IFERROR(SUMIF('Movimentações'!$C$5:$C$104,A68,'Movimentações'!$H$5:$H$104)/D68,0))</f>
        <v/>
      </c>
      <c r="F68" s="10" t="n"/>
      <c r="G68" s="14">
        <f>IF(OR(D68="",E68=""),"",D68*E68)</f>
        <v/>
      </c>
      <c r="H68" s="14">
        <f>IF(OR(D68="",F68=""),"",D68*F68)</f>
        <v/>
      </c>
      <c r="I68" s="14">
        <f>IF(OR(H68="",G68=""),"",H68-G68)</f>
        <v/>
      </c>
      <c r="J68" s="15">
        <f>IF(I68="","",IFERROR(I68/G68,0))</f>
        <v/>
      </c>
      <c r="K68" s="16">
        <f>IF(J68="","",IF(J68&gt;=0.1,"Avaliar realização",IF(J68&lt;0,"Acompanhar","Manter")))</f>
        <v/>
      </c>
    </row>
    <row r="69">
      <c r="A69" s="7" t="n"/>
      <c r="B69" s="7" t="n"/>
      <c r="C69" s="7" t="n"/>
      <c r="D69" s="8">
        <f>IF(A69="","",SUMIF('Movimentações'!$C$5:$C$104,A69,'Movimentações'!$E$5:$E$104))</f>
        <v/>
      </c>
      <c r="E69" s="9">
        <f>IF(A69="","",IFERROR(SUMIF('Movimentações'!$C$5:$C$104,A69,'Movimentações'!$H$5:$H$104)/D69,0))</f>
        <v/>
      </c>
      <c r="F69" s="10" t="n"/>
      <c r="G69" s="9">
        <f>IF(OR(D69="",E69=""),"",D69*E69)</f>
        <v/>
      </c>
      <c r="H69" s="9">
        <f>IF(OR(D69="",F69=""),"",D69*F69)</f>
        <v/>
      </c>
      <c r="I69" s="9">
        <f>IF(OR(H69="",G69=""),"",H69-G69)</f>
        <v/>
      </c>
      <c r="J69" s="11">
        <f>IF(I69="","",IFERROR(I69/G69,0))</f>
        <v/>
      </c>
      <c r="K69" s="12">
        <f>IF(J69="","",IF(J69&gt;=0.1,"Avaliar realização",IF(J69&lt;0,"Acompanhar","Manter")))</f>
        <v/>
      </c>
    </row>
    <row r="70">
      <c r="A70" s="7" t="n"/>
      <c r="B70" s="7" t="n"/>
      <c r="C70" s="7" t="n"/>
      <c r="D70" s="13">
        <f>IF(A70="","",SUMIF('Movimentações'!$C$5:$C$104,A70,'Movimentações'!$E$5:$E$104))</f>
        <v/>
      </c>
      <c r="E70" s="14">
        <f>IF(A70="","",IFERROR(SUMIF('Movimentações'!$C$5:$C$104,A70,'Movimentações'!$H$5:$H$104)/D70,0))</f>
        <v/>
      </c>
      <c r="F70" s="10" t="n"/>
      <c r="G70" s="14">
        <f>IF(OR(D70="",E70=""),"",D70*E70)</f>
        <v/>
      </c>
      <c r="H70" s="14">
        <f>IF(OR(D70="",F70=""),"",D70*F70)</f>
        <v/>
      </c>
      <c r="I70" s="14">
        <f>IF(OR(H70="",G70=""),"",H70-G70)</f>
        <v/>
      </c>
      <c r="J70" s="15">
        <f>IF(I70="","",IFERROR(I70/G70,0))</f>
        <v/>
      </c>
      <c r="K70" s="16">
        <f>IF(J70="","",IF(J70&gt;=0.1,"Avaliar realização",IF(J70&lt;0,"Acompanhar","Manter")))</f>
        <v/>
      </c>
    </row>
    <row r="71">
      <c r="A71" s="7" t="n"/>
      <c r="B71" s="7" t="n"/>
      <c r="C71" s="7" t="n"/>
      <c r="D71" s="8">
        <f>IF(A71="","",SUMIF('Movimentações'!$C$5:$C$104,A71,'Movimentações'!$E$5:$E$104))</f>
        <v/>
      </c>
      <c r="E71" s="9">
        <f>IF(A71="","",IFERROR(SUMIF('Movimentações'!$C$5:$C$104,A71,'Movimentações'!$H$5:$H$104)/D71,0))</f>
        <v/>
      </c>
      <c r="F71" s="10" t="n"/>
      <c r="G71" s="9">
        <f>IF(OR(D71="",E71=""),"",D71*E71)</f>
        <v/>
      </c>
      <c r="H71" s="9">
        <f>IF(OR(D71="",F71=""),"",D71*F71)</f>
        <v/>
      </c>
      <c r="I71" s="9">
        <f>IF(OR(H71="",G71=""),"",H71-G71)</f>
        <v/>
      </c>
      <c r="J71" s="11">
        <f>IF(I71="","",IFERROR(I71/G71,0))</f>
        <v/>
      </c>
      <c r="K71" s="12">
        <f>IF(J71="","",IF(J71&gt;=0.1,"Avaliar realização",IF(J71&lt;0,"Acompanhar","Manter")))</f>
        <v/>
      </c>
    </row>
    <row r="72">
      <c r="A72" s="7" t="n"/>
      <c r="B72" s="7" t="n"/>
      <c r="C72" s="7" t="n"/>
      <c r="D72" s="13">
        <f>IF(A72="","",SUMIF('Movimentações'!$C$5:$C$104,A72,'Movimentações'!$E$5:$E$104))</f>
        <v/>
      </c>
      <c r="E72" s="14">
        <f>IF(A72="","",IFERROR(SUMIF('Movimentações'!$C$5:$C$104,A72,'Movimentações'!$H$5:$H$104)/D72,0))</f>
        <v/>
      </c>
      <c r="F72" s="10" t="n"/>
      <c r="G72" s="14">
        <f>IF(OR(D72="",E72=""),"",D72*E72)</f>
        <v/>
      </c>
      <c r="H72" s="14">
        <f>IF(OR(D72="",F72=""),"",D72*F72)</f>
        <v/>
      </c>
      <c r="I72" s="14">
        <f>IF(OR(H72="",G72=""),"",H72-G72)</f>
        <v/>
      </c>
      <c r="J72" s="15">
        <f>IF(I72="","",IFERROR(I72/G72,0))</f>
        <v/>
      </c>
      <c r="K72" s="16">
        <f>IF(J72="","",IF(J72&gt;=0.1,"Avaliar realização",IF(J72&lt;0,"Acompanhar","Manter")))</f>
        <v/>
      </c>
    </row>
    <row r="73">
      <c r="A73" s="7" t="n"/>
      <c r="B73" s="7" t="n"/>
      <c r="C73" s="7" t="n"/>
      <c r="D73" s="8">
        <f>IF(A73="","",SUMIF('Movimentações'!$C$5:$C$104,A73,'Movimentações'!$E$5:$E$104))</f>
        <v/>
      </c>
      <c r="E73" s="9">
        <f>IF(A73="","",IFERROR(SUMIF('Movimentações'!$C$5:$C$104,A73,'Movimentações'!$H$5:$H$104)/D73,0))</f>
        <v/>
      </c>
      <c r="F73" s="10" t="n"/>
      <c r="G73" s="9">
        <f>IF(OR(D73="",E73=""),"",D73*E73)</f>
        <v/>
      </c>
      <c r="H73" s="9">
        <f>IF(OR(D73="",F73=""),"",D73*F73)</f>
        <v/>
      </c>
      <c r="I73" s="9">
        <f>IF(OR(H73="",G73=""),"",H73-G73)</f>
        <v/>
      </c>
      <c r="J73" s="11">
        <f>IF(I73="","",IFERROR(I73/G73,0))</f>
        <v/>
      </c>
      <c r="K73" s="12">
        <f>IF(J73="","",IF(J73&gt;=0.1,"Avaliar realização",IF(J73&lt;0,"Acompanhar","Manter")))</f>
        <v/>
      </c>
    </row>
    <row r="74">
      <c r="A74" s="7" t="n"/>
      <c r="B74" s="7" t="n"/>
      <c r="C74" s="7" t="n"/>
      <c r="D74" s="13">
        <f>IF(A74="","",SUMIF('Movimentações'!$C$5:$C$104,A74,'Movimentações'!$E$5:$E$104))</f>
        <v/>
      </c>
      <c r="E74" s="14">
        <f>IF(A74="","",IFERROR(SUMIF('Movimentações'!$C$5:$C$104,A74,'Movimentações'!$H$5:$H$104)/D74,0))</f>
        <v/>
      </c>
      <c r="F74" s="10" t="n"/>
      <c r="G74" s="14">
        <f>IF(OR(D74="",E74=""),"",D74*E74)</f>
        <v/>
      </c>
      <c r="H74" s="14">
        <f>IF(OR(D74="",F74=""),"",D74*F74)</f>
        <v/>
      </c>
      <c r="I74" s="14">
        <f>IF(OR(H74="",G74=""),"",H74-G74)</f>
        <v/>
      </c>
      <c r="J74" s="15">
        <f>IF(I74="","",IFERROR(I74/G74,0))</f>
        <v/>
      </c>
      <c r="K74" s="16">
        <f>IF(J74="","",IF(J74&gt;=0.1,"Avaliar realização",IF(J74&lt;0,"Acompanhar","Manter")))</f>
        <v/>
      </c>
    </row>
    <row r="75">
      <c r="A75" s="7" t="n"/>
      <c r="B75" s="7" t="n"/>
      <c r="C75" s="7" t="n"/>
      <c r="D75" s="8">
        <f>IF(A75="","",SUMIF('Movimentações'!$C$5:$C$104,A75,'Movimentações'!$E$5:$E$104))</f>
        <v/>
      </c>
      <c r="E75" s="9">
        <f>IF(A75="","",IFERROR(SUMIF('Movimentações'!$C$5:$C$104,A75,'Movimentações'!$H$5:$H$104)/D75,0))</f>
        <v/>
      </c>
      <c r="F75" s="10" t="n"/>
      <c r="G75" s="9">
        <f>IF(OR(D75="",E75=""),"",D75*E75)</f>
        <v/>
      </c>
      <c r="H75" s="9">
        <f>IF(OR(D75="",F75=""),"",D75*F75)</f>
        <v/>
      </c>
      <c r="I75" s="9">
        <f>IF(OR(H75="",G75=""),"",H75-G75)</f>
        <v/>
      </c>
      <c r="J75" s="11">
        <f>IF(I75="","",IFERROR(I75/G75,0))</f>
        <v/>
      </c>
      <c r="K75" s="12">
        <f>IF(J75="","",IF(J75&gt;=0.1,"Avaliar realização",IF(J75&lt;0,"Acompanhar","Manter")))</f>
        <v/>
      </c>
    </row>
    <row r="76">
      <c r="A76" s="7" t="n"/>
      <c r="B76" s="7" t="n"/>
      <c r="C76" s="7" t="n"/>
      <c r="D76" s="13">
        <f>IF(A76="","",SUMIF('Movimentações'!$C$5:$C$104,A76,'Movimentações'!$E$5:$E$104))</f>
        <v/>
      </c>
      <c r="E76" s="14">
        <f>IF(A76="","",IFERROR(SUMIF('Movimentações'!$C$5:$C$104,A76,'Movimentações'!$H$5:$H$104)/D76,0))</f>
        <v/>
      </c>
      <c r="F76" s="10" t="n"/>
      <c r="G76" s="14">
        <f>IF(OR(D76="",E76=""),"",D76*E76)</f>
        <v/>
      </c>
      <c r="H76" s="14">
        <f>IF(OR(D76="",F76=""),"",D76*F76)</f>
        <v/>
      </c>
      <c r="I76" s="14">
        <f>IF(OR(H76="",G76=""),"",H76-G76)</f>
        <v/>
      </c>
      <c r="J76" s="15">
        <f>IF(I76="","",IFERROR(I76/G76,0))</f>
        <v/>
      </c>
      <c r="K76" s="16">
        <f>IF(J76="","",IF(J76&gt;=0.1,"Avaliar realização",IF(J76&lt;0,"Acompanhar","Manter")))</f>
        <v/>
      </c>
    </row>
    <row r="77">
      <c r="A77" s="7" t="n"/>
      <c r="B77" s="7" t="n"/>
      <c r="C77" s="7" t="n"/>
      <c r="D77" s="8">
        <f>IF(A77="","",SUMIF('Movimentações'!$C$5:$C$104,A77,'Movimentações'!$E$5:$E$104))</f>
        <v/>
      </c>
      <c r="E77" s="9">
        <f>IF(A77="","",IFERROR(SUMIF('Movimentações'!$C$5:$C$104,A77,'Movimentações'!$H$5:$H$104)/D77,0))</f>
        <v/>
      </c>
      <c r="F77" s="10" t="n"/>
      <c r="G77" s="9">
        <f>IF(OR(D77="",E77=""),"",D77*E77)</f>
        <v/>
      </c>
      <c r="H77" s="9">
        <f>IF(OR(D77="",F77=""),"",D77*F77)</f>
        <v/>
      </c>
      <c r="I77" s="9">
        <f>IF(OR(H77="",G77=""),"",H77-G77)</f>
        <v/>
      </c>
      <c r="J77" s="11">
        <f>IF(I77="","",IFERROR(I77/G77,0))</f>
        <v/>
      </c>
      <c r="K77" s="12">
        <f>IF(J77="","",IF(J77&gt;=0.1,"Avaliar realização",IF(J77&lt;0,"Acompanhar","Manter")))</f>
        <v/>
      </c>
    </row>
    <row r="78">
      <c r="A78" s="7" t="n"/>
      <c r="B78" s="7" t="n"/>
      <c r="C78" s="7" t="n"/>
      <c r="D78" s="13">
        <f>IF(A78="","",SUMIF('Movimentações'!$C$5:$C$104,A78,'Movimentações'!$E$5:$E$104))</f>
        <v/>
      </c>
      <c r="E78" s="14">
        <f>IF(A78="","",IFERROR(SUMIF('Movimentações'!$C$5:$C$104,A78,'Movimentações'!$H$5:$H$104)/D78,0))</f>
        <v/>
      </c>
      <c r="F78" s="10" t="n"/>
      <c r="G78" s="14">
        <f>IF(OR(D78="",E78=""),"",D78*E78)</f>
        <v/>
      </c>
      <c r="H78" s="14">
        <f>IF(OR(D78="",F78=""),"",D78*F78)</f>
        <v/>
      </c>
      <c r="I78" s="14">
        <f>IF(OR(H78="",G78=""),"",H78-G78)</f>
        <v/>
      </c>
      <c r="J78" s="15">
        <f>IF(I78="","",IFERROR(I78/G78,0))</f>
        <v/>
      </c>
      <c r="K78" s="16">
        <f>IF(J78="","",IF(J78&gt;=0.1,"Avaliar realização",IF(J78&lt;0,"Acompanhar","Manter")))</f>
        <v/>
      </c>
    </row>
    <row r="79">
      <c r="A79" s="7" t="n"/>
      <c r="B79" s="7" t="n"/>
      <c r="C79" s="7" t="n"/>
      <c r="D79" s="8">
        <f>IF(A79="","",SUMIF('Movimentações'!$C$5:$C$104,A79,'Movimentações'!$E$5:$E$104))</f>
        <v/>
      </c>
      <c r="E79" s="9">
        <f>IF(A79="","",IFERROR(SUMIF('Movimentações'!$C$5:$C$104,A79,'Movimentações'!$H$5:$H$104)/D79,0))</f>
        <v/>
      </c>
      <c r="F79" s="10" t="n"/>
      <c r="G79" s="9">
        <f>IF(OR(D79="",E79=""),"",D79*E79)</f>
        <v/>
      </c>
      <c r="H79" s="9">
        <f>IF(OR(D79="",F79=""),"",D79*F79)</f>
        <v/>
      </c>
      <c r="I79" s="9">
        <f>IF(OR(H79="",G79=""),"",H79-G79)</f>
        <v/>
      </c>
      <c r="J79" s="11">
        <f>IF(I79="","",IFERROR(I79/G79,0))</f>
        <v/>
      </c>
      <c r="K79" s="12">
        <f>IF(J79="","",IF(J79&gt;=0.1,"Avaliar realização",IF(J79&lt;0,"Acompanhar","Manter")))</f>
        <v/>
      </c>
    </row>
    <row r="80">
      <c r="A80" s="7" t="n"/>
      <c r="B80" s="7" t="n"/>
      <c r="C80" s="7" t="n"/>
      <c r="D80" s="13">
        <f>IF(A80="","",SUMIF('Movimentações'!$C$5:$C$104,A80,'Movimentações'!$E$5:$E$104))</f>
        <v/>
      </c>
      <c r="E80" s="14">
        <f>IF(A80="","",IFERROR(SUMIF('Movimentações'!$C$5:$C$104,A80,'Movimentações'!$H$5:$H$104)/D80,0))</f>
        <v/>
      </c>
      <c r="F80" s="10" t="n"/>
      <c r="G80" s="14">
        <f>IF(OR(D80="",E80=""),"",D80*E80)</f>
        <v/>
      </c>
      <c r="H80" s="14">
        <f>IF(OR(D80="",F80=""),"",D80*F80)</f>
        <v/>
      </c>
      <c r="I80" s="14">
        <f>IF(OR(H80="",G80=""),"",H80-G80)</f>
        <v/>
      </c>
      <c r="J80" s="15">
        <f>IF(I80="","",IFERROR(I80/G80,0))</f>
        <v/>
      </c>
      <c r="K80" s="16">
        <f>IF(J80="","",IF(J80&gt;=0.1,"Avaliar realização",IF(J80&lt;0,"Acompanhar","Manter")))</f>
        <v/>
      </c>
    </row>
    <row r="81">
      <c r="A81" s="7" t="n"/>
      <c r="B81" s="7" t="n"/>
      <c r="C81" s="7" t="n"/>
      <c r="D81" s="8">
        <f>IF(A81="","",SUMIF('Movimentações'!$C$5:$C$104,A81,'Movimentações'!$E$5:$E$104))</f>
        <v/>
      </c>
      <c r="E81" s="9">
        <f>IF(A81="","",IFERROR(SUMIF('Movimentações'!$C$5:$C$104,A81,'Movimentações'!$H$5:$H$104)/D81,0))</f>
        <v/>
      </c>
      <c r="F81" s="10" t="n"/>
      <c r="G81" s="9">
        <f>IF(OR(D81="",E81=""),"",D81*E81)</f>
        <v/>
      </c>
      <c r="H81" s="9">
        <f>IF(OR(D81="",F81=""),"",D81*F81)</f>
        <v/>
      </c>
      <c r="I81" s="9">
        <f>IF(OR(H81="",G81=""),"",H81-G81)</f>
        <v/>
      </c>
      <c r="J81" s="11">
        <f>IF(I81="","",IFERROR(I81/G81,0))</f>
        <v/>
      </c>
      <c r="K81" s="12">
        <f>IF(J81="","",IF(J81&gt;=0.1,"Avaliar realização",IF(J81&lt;0,"Acompanhar","Manter")))</f>
        <v/>
      </c>
    </row>
    <row r="82">
      <c r="A82" s="7" t="n"/>
      <c r="B82" s="7" t="n"/>
      <c r="C82" s="7" t="n"/>
      <c r="D82" s="13">
        <f>IF(A82="","",SUMIF('Movimentações'!$C$5:$C$104,A82,'Movimentações'!$E$5:$E$104))</f>
        <v/>
      </c>
      <c r="E82" s="14">
        <f>IF(A82="","",IFERROR(SUMIF('Movimentações'!$C$5:$C$104,A82,'Movimentações'!$H$5:$H$104)/D82,0))</f>
        <v/>
      </c>
      <c r="F82" s="10" t="n"/>
      <c r="G82" s="14">
        <f>IF(OR(D82="",E82=""),"",D82*E82)</f>
        <v/>
      </c>
      <c r="H82" s="14">
        <f>IF(OR(D82="",F82=""),"",D82*F82)</f>
        <v/>
      </c>
      <c r="I82" s="14">
        <f>IF(OR(H82="",G82=""),"",H82-G82)</f>
        <v/>
      </c>
      <c r="J82" s="15">
        <f>IF(I82="","",IFERROR(I82/G82,0))</f>
        <v/>
      </c>
      <c r="K82" s="16">
        <f>IF(J82="","",IF(J82&gt;=0.1,"Avaliar realização",IF(J82&lt;0,"Acompanhar","Manter")))</f>
        <v/>
      </c>
    </row>
    <row r="83">
      <c r="A83" s="7" t="n"/>
      <c r="B83" s="7" t="n"/>
      <c r="C83" s="7" t="n"/>
      <c r="D83" s="8">
        <f>IF(A83="","",SUMIF('Movimentações'!$C$5:$C$104,A83,'Movimentações'!$E$5:$E$104))</f>
        <v/>
      </c>
      <c r="E83" s="9">
        <f>IF(A83="","",IFERROR(SUMIF('Movimentações'!$C$5:$C$104,A83,'Movimentações'!$H$5:$H$104)/D83,0))</f>
        <v/>
      </c>
      <c r="F83" s="10" t="n"/>
      <c r="G83" s="9">
        <f>IF(OR(D83="",E83=""),"",D83*E83)</f>
        <v/>
      </c>
      <c r="H83" s="9">
        <f>IF(OR(D83="",F83=""),"",D83*F83)</f>
        <v/>
      </c>
      <c r="I83" s="9">
        <f>IF(OR(H83="",G83=""),"",H83-G83)</f>
        <v/>
      </c>
      <c r="J83" s="11">
        <f>IF(I83="","",IFERROR(I83/G83,0))</f>
        <v/>
      </c>
      <c r="K83" s="12">
        <f>IF(J83="","",IF(J83&gt;=0.1,"Avaliar realização",IF(J83&lt;0,"Acompanhar","Manter")))</f>
        <v/>
      </c>
    </row>
    <row r="84">
      <c r="A84" s="7" t="n"/>
      <c r="B84" s="7" t="n"/>
      <c r="C84" s="7" t="n"/>
      <c r="D84" s="13">
        <f>IF(A84="","",SUMIF('Movimentações'!$C$5:$C$104,A84,'Movimentações'!$E$5:$E$104))</f>
        <v/>
      </c>
      <c r="E84" s="14">
        <f>IF(A84="","",IFERROR(SUMIF('Movimentações'!$C$5:$C$104,A84,'Movimentações'!$H$5:$H$104)/D84,0))</f>
        <v/>
      </c>
      <c r="F84" s="10" t="n"/>
      <c r="G84" s="14">
        <f>IF(OR(D84="",E84=""),"",D84*E84)</f>
        <v/>
      </c>
      <c r="H84" s="14">
        <f>IF(OR(D84="",F84=""),"",D84*F84)</f>
        <v/>
      </c>
      <c r="I84" s="14">
        <f>IF(OR(H84="",G84=""),"",H84-G84)</f>
        <v/>
      </c>
      <c r="J84" s="15">
        <f>IF(I84="","",IFERROR(I84/G84,0))</f>
        <v/>
      </c>
      <c r="K84" s="16">
        <f>IF(J84="","",IF(J84&gt;=0.1,"Avaliar realização",IF(J84&lt;0,"Acompanhar","Manter")))</f>
        <v/>
      </c>
    </row>
    <row r="85">
      <c r="A85" s="7" t="n"/>
      <c r="B85" s="7" t="n"/>
      <c r="C85" s="7" t="n"/>
      <c r="D85" s="8">
        <f>IF(A85="","",SUMIF('Movimentações'!$C$5:$C$104,A85,'Movimentações'!$E$5:$E$104))</f>
        <v/>
      </c>
      <c r="E85" s="9">
        <f>IF(A85="","",IFERROR(SUMIF('Movimentações'!$C$5:$C$104,A85,'Movimentações'!$H$5:$H$104)/D85,0))</f>
        <v/>
      </c>
      <c r="F85" s="10" t="n"/>
      <c r="G85" s="9">
        <f>IF(OR(D85="",E85=""),"",D85*E85)</f>
        <v/>
      </c>
      <c r="H85" s="9">
        <f>IF(OR(D85="",F85=""),"",D85*F85)</f>
        <v/>
      </c>
      <c r="I85" s="9">
        <f>IF(OR(H85="",G85=""),"",H85-G85)</f>
        <v/>
      </c>
      <c r="J85" s="11">
        <f>IF(I85="","",IFERROR(I85/G85,0))</f>
        <v/>
      </c>
      <c r="K85" s="12">
        <f>IF(J85="","",IF(J85&gt;=0.1,"Avaliar realização",IF(J85&lt;0,"Acompanhar","Manter")))</f>
        <v/>
      </c>
    </row>
    <row r="86">
      <c r="A86" s="7" t="n"/>
      <c r="B86" s="7" t="n"/>
      <c r="C86" s="7" t="n"/>
      <c r="D86" s="13">
        <f>IF(A86="","",SUMIF('Movimentações'!$C$5:$C$104,A86,'Movimentações'!$E$5:$E$104))</f>
        <v/>
      </c>
      <c r="E86" s="14">
        <f>IF(A86="","",IFERROR(SUMIF('Movimentações'!$C$5:$C$104,A86,'Movimentações'!$H$5:$H$104)/D86,0))</f>
        <v/>
      </c>
      <c r="F86" s="10" t="n"/>
      <c r="G86" s="14">
        <f>IF(OR(D86="",E86=""),"",D86*E86)</f>
        <v/>
      </c>
      <c r="H86" s="14">
        <f>IF(OR(D86="",F86=""),"",D86*F86)</f>
        <v/>
      </c>
      <c r="I86" s="14">
        <f>IF(OR(H86="",G86=""),"",H86-G86)</f>
        <v/>
      </c>
      <c r="J86" s="15">
        <f>IF(I86="","",IFERROR(I86/G86,0))</f>
        <v/>
      </c>
      <c r="K86" s="16">
        <f>IF(J86="","",IF(J86&gt;=0.1,"Avaliar realização",IF(J86&lt;0,"Acompanhar","Manter")))</f>
        <v/>
      </c>
    </row>
    <row r="87">
      <c r="A87" s="7" t="n"/>
      <c r="B87" s="7" t="n"/>
      <c r="C87" s="7" t="n"/>
      <c r="D87" s="8">
        <f>IF(A87="","",SUMIF('Movimentações'!$C$5:$C$104,A87,'Movimentações'!$E$5:$E$104))</f>
        <v/>
      </c>
      <c r="E87" s="9">
        <f>IF(A87="","",IFERROR(SUMIF('Movimentações'!$C$5:$C$104,A87,'Movimentações'!$H$5:$H$104)/D87,0))</f>
        <v/>
      </c>
      <c r="F87" s="10" t="n"/>
      <c r="G87" s="9">
        <f>IF(OR(D87="",E87=""),"",D87*E87)</f>
        <v/>
      </c>
      <c r="H87" s="9">
        <f>IF(OR(D87="",F87=""),"",D87*F87)</f>
        <v/>
      </c>
      <c r="I87" s="9">
        <f>IF(OR(H87="",G87=""),"",H87-G87)</f>
        <v/>
      </c>
      <c r="J87" s="11">
        <f>IF(I87="","",IFERROR(I87/G87,0))</f>
        <v/>
      </c>
      <c r="K87" s="12">
        <f>IF(J87="","",IF(J87&gt;=0.1,"Avaliar realização",IF(J87&lt;0,"Acompanhar","Manter")))</f>
        <v/>
      </c>
    </row>
    <row r="88">
      <c r="A88" s="7" t="n"/>
      <c r="B88" s="7" t="n"/>
      <c r="C88" s="7" t="n"/>
      <c r="D88" s="13">
        <f>IF(A88="","",SUMIF('Movimentações'!$C$5:$C$104,A88,'Movimentações'!$E$5:$E$104))</f>
        <v/>
      </c>
      <c r="E88" s="14">
        <f>IF(A88="","",IFERROR(SUMIF('Movimentações'!$C$5:$C$104,A88,'Movimentações'!$H$5:$H$104)/D88,0))</f>
        <v/>
      </c>
      <c r="F88" s="10" t="n"/>
      <c r="G88" s="14">
        <f>IF(OR(D88="",E88=""),"",D88*E88)</f>
        <v/>
      </c>
      <c r="H88" s="14">
        <f>IF(OR(D88="",F88=""),"",D88*F88)</f>
        <v/>
      </c>
      <c r="I88" s="14">
        <f>IF(OR(H88="",G88=""),"",H88-G88)</f>
        <v/>
      </c>
      <c r="J88" s="15">
        <f>IF(I88="","",IFERROR(I88/G88,0))</f>
        <v/>
      </c>
      <c r="K88" s="16">
        <f>IF(J88="","",IF(J88&gt;=0.1,"Avaliar realização",IF(J88&lt;0,"Acompanhar","Manter")))</f>
        <v/>
      </c>
    </row>
    <row r="89">
      <c r="A89" s="7" t="n"/>
      <c r="B89" s="7" t="n"/>
      <c r="C89" s="7" t="n"/>
      <c r="D89" s="8">
        <f>IF(A89="","",SUMIF('Movimentações'!$C$5:$C$104,A89,'Movimentações'!$E$5:$E$104))</f>
        <v/>
      </c>
      <c r="E89" s="9">
        <f>IF(A89="","",IFERROR(SUMIF('Movimentações'!$C$5:$C$104,A89,'Movimentações'!$H$5:$H$104)/D89,0))</f>
        <v/>
      </c>
      <c r="F89" s="10" t="n"/>
      <c r="G89" s="9">
        <f>IF(OR(D89="",E89=""),"",D89*E89)</f>
        <v/>
      </c>
      <c r="H89" s="9">
        <f>IF(OR(D89="",F89=""),"",D89*F89)</f>
        <v/>
      </c>
      <c r="I89" s="9">
        <f>IF(OR(H89="",G89=""),"",H89-G89)</f>
        <v/>
      </c>
      <c r="J89" s="11">
        <f>IF(I89="","",IFERROR(I89/G89,0))</f>
        <v/>
      </c>
      <c r="K89" s="12">
        <f>IF(J89="","",IF(J89&gt;=0.1,"Avaliar realização",IF(J89&lt;0,"Acompanhar","Manter")))</f>
        <v/>
      </c>
    </row>
    <row r="90">
      <c r="A90" s="7" t="n"/>
      <c r="B90" s="7" t="n"/>
      <c r="C90" s="7" t="n"/>
      <c r="D90" s="13">
        <f>IF(A90="","",SUMIF('Movimentações'!$C$5:$C$104,A90,'Movimentações'!$E$5:$E$104))</f>
        <v/>
      </c>
      <c r="E90" s="14">
        <f>IF(A90="","",IFERROR(SUMIF('Movimentações'!$C$5:$C$104,A90,'Movimentações'!$H$5:$H$104)/D90,0))</f>
        <v/>
      </c>
      <c r="F90" s="10" t="n"/>
      <c r="G90" s="14">
        <f>IF(OR(D90="",E90=""),"",D90*E90)</f>
        <v/>
      </c>
      <c r="H90" s="14">
        <f>IF(OR(D90="",F90=""),"",D90*F90)</f>
        <v/>
      </c>
      <c r="I90" s="14">
        <f>IF(OR(H90="",G90=""),"",H90-G90)</f>
        <v/>
      </c>
      <c r="J90" s="15">
        <f>IF(I90="","",IFERROR(I90/G90,0))</f>
        <v/>
      </c>
      <c r="K90" s="16">
        <f>IF(J90="","",IF(J90&gt;=0.1,"Avaliar realização",IF(J90&lt;0,"Acompanhar","Manter")))</f>
        <v/>
      </c>
    </row>
    <row r="91">
      <c r="A91" s="7" t="n"/>
      <c r="B91" s="7" t="n"/>
      <c r="C91" s="7" t="n"/>
      <c r="D91" s="8">
        <f>IF(A91="","",SUMIF('Movimentações'!$C$5:$C$104,A91,'Movimentações'!$E$5:$E$104))</f>
        <v/>
      </c>
      <c r="E91" s="9">
        <f>IF(A91="","",IFERROR(SUMIF('Movimentações'!$C$5:$C$104,A91,'Movimentações'!$H$5:$H$104)/D91,0))</f>
        <v/>
      </c>
      <c r="F91" s="10" t="n"/>
      <c r="G91" s="9">
        <f>IF(OR(D91="",E91=""),"",D91*E91)</f>
        <v/>
      </c>
      <c r="H91" s="9">
        <f>IF(OR(D91="",F91=""),"",D91*F91)</f>
        <v/>
      </c>
      <c r="I91" s="9">
        <f>IF(OR(H91="",G91=""),"",H91-G91)</f>
        <v/>
      </c>
      <c r="J91" s="11">
        <f>IF(I91="","",IFERROR(I91/G91,0))</f>
        <v/>
      </c>
      <c r="K91" s="12">
        <f>IF(J91="","",IF(J91&gt;=0.1,"Avaliar realização",IF(J91&lt;0,"Acompanhar","Manter")))</f>
        <v/>
      </c>
    </row>
    <row r="92">
      <c r="A92" s="7" t="n"/>
      <c r="B92" s="7" t="n"/>
      <c r="C92" s="7" t="n"/>
      <c r="D92" s="13">
        <f>IF(A92="","",SUMIF('Movimentações'!$C$5:$C$104,A92,'Movimentações'!$E$5:$E$104))</f>
        <v/>
      </c>
      <c r="E92" s="14">
        <f>IF(A92="","",IFERROR(SUMIF('Movimentações'!$C$5:$C$104,A92,'Movimentações'!$H$5:$H$104)/D92,0))</f>
        <v/>
      </c>
      <c r="F92" s="10" t="n"/>
      <c r="G92" s="14">
        <f>IF(OR(D92="",E92=""),"",D92*E92)</f>
        <v/>
      </c>
      <c r="H92" s="14">
        <f>IF(OR(D92="",F92=""),"",D92*F92)</f>
        <v/>
      </c>
      <c r="I92" s="14">
        <f>IF(OR(H92="",G92=""),"",H92-G92)</f>
        <v/>
      </c>
      <c r="J92" s="15">
        <f>IF(I92="","",IFERROR(I92/G92,0))</f>
        <v/>
      </c>
      <c r="K92" s="16">
        <f>IF(J92="","",IF(J92&gt;=0.1,"Avaliar realização",IF(J92&lt;0,"Acompanhar","Manter")))</f>
        <v/>
      </c>
    </row>
    <row r="93">
      <c r="A93" s="7" t="n"/>
      <c r="B93" s="7" t="n"/>
      <c r="C93" s="7" t="n"/>
      <c r="D93" s="8">
        <f>IF(A93="","",SUMIF('Movimentações'!$C$5:$C$104,A93,'Movimentações'!$E$5:$E$104))</f>
        <v/>
      </c>
      <c r="E93" s="9">
        <f>IF(A93="","",IFERROR(SUMIF('Movimentações'!$C$5:$C$104,A93,'Movimentações'!$H$5:$H$104)/D93,0))</f>
        <v/>
      </c>
      <c r="F93" s="10" t="n"/>
      <c r="G93" s="9">
        <f>IF(OR(D93="",E93=""),"",D93*E93)</f>
        <v/>
      </c>
      <c r="H93" s="9">
        <f>IF(OR(D93="",F93=""),"",D93*F93)</f>
        <v/>
      </c>
      <c r="I93" s="9">
        <f>IF(OR(H93="",G93=""),"",H93-G93)</f>
        <v/>
      </c>
      <c r="J93" s="11">
        <f>IF(I93="","",IFERROR(I93/G93,0))</f>
        <v/>
      </c>
      <c r="K93" s="12">
        <f>IF(J93="","",IF(J93&gt;=0.1,"Avaliar realização",IF(J93&lt;0,"Acompanhar","Manter")))</f>
        <v/>
      </c>
    </row>
    <row r="94">
      <c r="A94" s="7" t="n"/>
      <c r="B94" s="7" t="n"/>
      <c r="C94" s="7" t="n"/>
      <c r="D94" s="13">
        <f>IF(A94="","",SUMIF('Movimentações'!$C$5:$C$104,A94,'Movimentações'!$E$5:$E$104))</f>
        <v/>
      </c>
      <c r="E94" s="14">
        <f>IF(A94="","",IFERROR(SUMIF('Movimentações'!$C$5:$C$104,A94,'Movimentações'!$H$5:$H$104)/D94,0))</f>
        <v/>
      </c>
      <c r="F94" s="10" t="n"/>
      <c r="G94" s="14">
        <f>IF(OR(D94="",E94=""),"",D94*E94)</f>
        <v/>
      </c>
      <c r="H94" s="14">
        <f>IF(OR(D94="",F94=""),"",D94*F94)</f>
        <v/>
      </c>
      <c r="I94" s="14">
        <f>IF(OR(H94="",G94=""),"",H94-G94)</f>
        <v/>
      </c>
      <c r="J94" s="15">
        <f>IF(I94="","",IFERROR(I94/G94,0))</f>
        <v/>
      </c>
      <c r="K94" s="16">
        <f>IF(J94="","",IF(J94&gt;=0.1,"Avaliar realização",IF(J94&lt;0,"Acompanhar","Manter")))</f>
        <v/>
      </c>
    </row>
    <row r="95">
      <c r="A95" s="7" t="n"/>
      <c r="B95" s="7" t="n"/>
      <c r="C95" s="7" t="n"/>
      <c r="D95" s="8">
        <f>IF(A95="","",SUMIF('Movimentações'!$C$5:$C$104,A95,'Movimentações'!$E$5:$E$104))</f>
        <v/>
      </c>
      <c r="E95" s="9">
        <f>IF(A95="","",IFERROR(SUMIF('Movimentações'!$C$5:$C$104,A95,'Movimentações'!$H$5:$H$104)/D95,0))</f>
        <v/>
      </c>
      <c r="F95" s="10" t="n"/>
      <c r="G95" s="9">
        <f>IF(OR(D95="",E95=""),"",D95*E95)</f>
        <v/>
      </c>
      <c r="H95" s="9">
        <f>IF(OR(D95="",F95=""),"",D95*F95)</f>
        <v/>
      </c>
      <c r="I95" s="9">
        <f>IF(OR(H95="",G95=""),"",H95-G95)</f>
        <v/>
      </c>
      <c r="J95" s="11">
        <f>IF(I95="","",IFERROR(I95/G95,0))</f>
        <v/>
      </c>
      <c r="K95" s="12">
        <f>IF(J95="","",IF(J95&gt;=0.1,"Avaliar realização",IF(J95&lt;0,"Acompanhar","Manter")))</f>
        <v/>
      </c>
    </row>
    <row r="96">
      <c r="A96" s="7" t="n"/>
      <c r="B96" s="7" t="n"/>
      <c r="C96" s="7" t="n"/>
      <c r="D96" s="13">
        <f>IF(A96="","",SUMIF('Movimentações'!$C$5:$C$104,A96,'Movimentações'!$E$5:$E$104))</f>
        <v/>
      </c>
      <c r="E96" s="14">
        <f>IF(A96="","",IFERROR(SUMIF('Movimentações'!$C$5:$C$104,A96,'Movimentações'!$H$5:$H$104)/D96,0))</f>
        <v/>
      </c>
      <c r="F96" s="10" t="n"/>
      <c r="G96" s="14">
        <f>IF(OR(D96="",E96=""),"",D96*E96)</f>
        <v/>
      </c>
      <c r="H96" s="14">
        <f>IF(OR(D96="",F96=""),"",D96*F96)</f>
        <v/>
      </c>
      <c r="I96" s="14">
        <f>IF(OR(H96="",G96=""),"",H96-G96)</f>
        <v/>
      </c>
      <c r="J96" s="15">
        <f>IF(I96="","",IFERROR(I96/G96,0))</f>
        <v/>
      </c>
      <c r="K96" s="16">
        <f>IF(J96="","",IF(J96&gt;=0.1,"Avaliar realização",IF(J96&lt;0,"Acompanhar","Manter")))</f>
        <v/>
      </c>
    </row>
    <row r="97">
      <c r="A97" s="7" t="n"/>
      <c r="B97" s="7" t="n"/>
      <c r="C97" s="7" t="n"/>
      <c r="D97" s="8">
        <f>IF(A97="","",SUMIF('Movimentações'!$C$5:$C$104,A97,'Movimentações'!$E$5:$E$104))</f>
        <v/>
      </c>
      <c r="E97" s="9">
        <f>IF(A97="","",IFERROR(SUMIF('Movimentações'!$C$5:$C$104,A97,'Movimentações'!$H$5:$H$104)/D97,0))</f>
        <v/>
      </c>
      <c r="F97" s="10" t="n"/>
      <c r="G97" s="9">
        <f>IF(OR(D97="",E97=""),"",D97*E97)</f>
        <v/>
      </c>
      <c r="H97" s="9">
        <f>IF(OR(D97="",F97=""),"",D97*F97)</f>
        <v/>
      </c>
      <c r="I97" s="9">
        <f>IF(OR(H97="",G97=""),"",H97-G97)</f>
        <v/>
      </c>
      <c r="J97" s="11">
        <f>IF(I97="","",IFERROR(I97/G97,0))</f>
        <v/>
      </c>
      <c r="K97" s="12">
        <f>IF(J97="","",IF(J97&gt;=0.1,"Avaliar realização",IF(J97&lt;0,"Acompanhar","Manter")))</f>
        <v/>
      </c>
    </row>
    <row r="98">
      <c r="A98" s="7" t="n"/>
      <c r="B98" s="7" t="n"/>
      <c r="C98" s="7" t="n"/>
      <c r="D98" s="13">
        <f>IF(A98="","",SUMIF('Movimentações'!$C$5:$C$104,A98,'Movimentações'!$E$5:$E$104))</f>
        <v/>
      </c>
      <c r="E98" s="14">
        <f>IF(A98="","",IFERROR(SUMIF('Movimentações'!$C$5:$C$104,A98,'Movimentações'!$H$5:$H$104)/D98,0))</f>
        <v/>
      </c>
      <c r="F98" s="10" t="n"/>
      <c r="G98" s="14">
        <f>IF(OR(D98="",E98=""),"",D98*E98)</f>
        <v/>
      </c>
      <c r="H98" s="14">
        <f>IF(OR(D98="",F98=""),"",D98*F98)</f>
        <v/>
      </c>
      <c r="I98" s="14">
        <f>IF(OR(H98="",G98=""),"",H98-G98)</f>
        <v/>
      </c>
      <c r="J98" s="15">
        <f>IF(I98="","",IFERROR(I98/G98,0))</f>
        <v/>
      </c>
      <c r="K98" s="16">
        <f>IF(J98="","",IF(J98&gt;=0.1,"Avaliar realização",IF(J98&lt;0,"Acompanhar","Manter")))</f>
        <v/>
      </c>
    </row>
    <row r="99">
      <c r="A99" s="7" t="n"/>
      <c r="B99" s="7" t="n"/>
      <c r="C99" s="7" t="n"/>
      <c r="D99" s="8">
        <f>IF(A99="","",SUMIF('Movimentações'!$C$5:$C$104,A99,'Movimentações'!$E$5:$E$104))</f>
        <v/>
      </c>
      <c r="E99" s="9">
        <f>IF(A99="","",IFERROR(SUMIF('Movimentações'!$C$5:$C$104,A99,'Movimentações'!$H$5:$H$104)/D99,0))</f>
        <v/>
      </c>
      <c r="F99" s="10" t="n"/>
      <c r="G99" s="9">
        <f>IF(OR(D99="",E99=""),"",D99*E99)</f>
        <v/>
      </c>
      <c r="H99" s="9">
        <f>IF(OR(D99="",F99=""),"",D99*F99)</f>
        <v/>
      </c>
      <c r="I99" s="9">
        <f>IF(OR(H99="",G99=""),"",H99-G99)</f>
        <v/>
      </c>
      <c r="J99" s="11">
        <f>IF(I99="","",IFERROR(I99/G99,0))</f>
        <v/>
      </c>
      <c r="K99" s="12">
        <f>IF(J99="","",IF(J99&gt;=0.1,"Avaliar realização",IF(J99&lt;0,"Acompanhar","Manter")))</f>
        <v/>
      </c>
    </row>
    <row r="100">
      <c r="A100" s="7" t="n"/>
      <c r="B100" s="7" t="n"/>
      <c r="C100" s="7" t="n"/>
      <c r="D100" s="13">
        <f>IF(A100="","",SUMIF('Movimentações'!$C$5:$C$104,A100,'Movimentações'!$E$5:$E$104))</f>
        <v/>
      </c>
      <c r="E100" s="14">
        <f>IF(A100="","",IFERROR(SUMIF('Movimentações'!$C$5:$C$104,A100,'Movimentações'!$H$5:$H$104)/D100,0))</f>
        <v/>
      </c>
      <c r="F100" s="10" t="n"/>
      <c r="G100" s="14">
        <f>IF(OR(D100="",E100=""),"",D100*E100)</f>
        <v/>
      </c>
      <c r="H100" s="14">
        <f>IF(OR(D100="",F100=""),"",D100*F100)</f>
        <v/>
      </c>
      <c r="I100" s="14">
        <f>IF(OR(H100="",G100=""),"",H100-G100)</f>
        <v/>
      </c>
      <c r="J100" s="15">
        <f>IF(I100="","",IFERROR(I100/G100,0))</f>
        <v/>
      </c>
      <c r="K100" s="16">
        <f>IF(J100="","",IF(J100&gt;=0.1,"Avaliar realização",IF(J100&lt;0,"Acompanhar","Manter")))</f>
        <v/>
      </c>
    </row>
    <row r="101">
      <c r="A101" s="7" t="n"/>
      <c r="B101" s="7" t="n"/>
      <c r="C101" s="7" t="n"/>
      <c r="D101" s="8">
        <f>IF(A101="","",SUMIF('Movimentações'!$C$5:$C$104,A101,'Movimentações'!$E$5:$E$104))</f>
        <v/>
      </c>
      <c r="E101" s="9">
        <f>IF(A101="","",IFERROR(SUMIF('Movimentações'!$C$5:$C$104,A101,'Movimentações'!$H$5:$H$104)/D101,0))</f>
        <v/>
      </c>
      <c r="F101" s="10" t="n"/>
      <c r="G101" s="9">
        <f>IF(OR(D101="",E101=""),"",D101*E101)</f>
        <v/>
      </c>
      <c r="H101" s="9">
        <f>IF(OR(D101="",F101=""),"",D101*F101)</f>
        <v/>
      </c>
      <c r="I101" s="9">
        <f>IF(OR(H101="",G101=""),"",H101-G101)</f>
        <v/>
      </c>
      <c r="J101" s="11">
        <f>IF(I101="","",IFERROR(I101/G101,0))</f>
        <v/>
      </c>
      <c r="K101" s="12">
        <f>IF(J101="","",IF(J101&gt;=0.1,"Avaliar realização",IF(J101&lt;0,"Acompanhar","Manter")))</f>
        <v/>
      </c>
    </row>
    <row r="102">
      <c r="A102" s="7" t="n"/>
      <c r="B102" s="7" t="n"/>
      <c r="C102" s="7" t="n"/>
      <c r="D102" s="13">
        <f>IF(A102="","",SUMIF('Movimentações'!$C$5:$C$104,A102,'Movimentações'!$E$5:$E$104))</f>
        <v/>
      </c>
      <c r="E102" s="14">
        <f>IF(A102="","",IFERROR(SUMIF('Movimentações'!$C$5:$C$104,A102,'Movimentações'!$H$5:$H$104)/D102,0))</f>
        <v/>
      </c>
      <c r="F102" s="10" t="n"/>
      <c r="G102" s="14">
        <f>IF(OR(D102="",E102=""),"",D102*E102)</f>
        <v/>
      </c>
      <c r="H102" s="14">
        <f>IF(OR(D102="",F102=""),"",D102*F102)</f>
        <v/>
      </c>
      <c r="I102" s="14">
        <f>IF(OR(H102="",G102=""),"",H102-G102)</f>
        <v/>
      </c>
      <c r="J102" s="15">
        <f>IF(I102="","",IFERROR(I102/G102,0))</f>
        <v/>
      </c>
      <c r="K102" s="16">
        <f>IF(J102="","",IF(J102&gt;=0.1,"Avaliar realização",IF(J102&lt;0,"Acompanhar","Manter")))</f>
        <v/>
      </c>
    </row>
    <row r="103">
      <c r="A103" s="7" t="n"/>
      <c r="B103" s="7" t="n"/>
      <c r="C103" s="7" t="n"/>
      <c r="D103" s="8">
        <f>IF(A103="","",SUMIF('Movimentações'!$C$5:$C$104,A103,'Movimentações'!$E$5:$E$104))</f>
        <v/>
      </c>
      <c r="E103" s="9">
        <f>IF(A103="","",IFERROR(SUMIF('Movimentações'!$C$5:$C$104,A103,'Movimentações'!$H$5:$H$104)/D103,0))</f>
        <v/>
      </c>
      <c r="F103" s="10" t="n"/>
      <c r="G103" s="9">
        <f>IF(OR(D103="",E103=""),"",D103*E103)</f>
        <v/>
      </c>
      <c r="H103" s="9">
        <f>IF(OR(D103="",F103=""),"",D103*F103)</f>
        <v/>
      </c>
      <c r="I103" s="9">
        <f>IF(OR(H103="",G103=""),"",H103-G103)</f>
        <v/>
      </c>
      <c r="J103" s="11">
        <f>IF(I103="","",IFERROR(I103/G103,0))</f>
        <v/>
      </c>
      <c r="K103" s="12">
        <f>IF(J103="","",IF(J103&gt;=0.1,"Avaliar realização",IF(J103&lt;0,"Acompanhar","Manter")))</f>
        <v/>
      </c>
    </row>
    <row r="104">
      <c r="A104" s="7" t="n"/>
      <c r="B104" s="7" t="n"/>
      <c r="C104" s="7" t="n"/>
      <c r="D104" s="13">
        <f>IF(A104="","",SUMIF('Movimentações'!$C$5:$C$104,A104,'Movimentações'!$E$5:$E$104))</f>
        <v/>
      </c>
      <c r="E104" s="14">
        <f>IF(A104="","",IFERROR(SUMIF('Movimentações'!$C$5:$C$104,A104,'Movimentações'!$H$5:$H$104)/D104,0))</f>
        <v/>
      </c>
      <c r="F104" s="10" t="n"/>
      <c r="G104" s="14">
        <f>IF(OR(D104="",E104=""),"",D104*E104)</f>
        <v/>
      </c>
      <c r="H104" s="14">
        <f>IF(OR(D104="",F104=""),"",D104*F104)</f>
        <v/>
      </c>
      <c r="I104" s="14">
        <f>IF(OR(H104="",G104=""),"",H104-G104)</f>
        <v/>
      </c>
      <c r="J104" s="15">
        <f>IF(I104="","",IFERROR(I104/G104,0))</f>
        <v/>
      </c>
      <c r="K104" s="16">
        <f>IF(J104="","",IF(J104&gt;=0.1,"Avaliar realização",IF(J104&lt;0,"Acompanhar","Manter")))</f>
        <v/>
      </c>
    </row>
  </sheetData>
  <autoFilter ref="A4:K104"/>
  <mergeCells count="1">
    <mergeCell ref="A1:K1"/>
  </mergeCells>
  <conditionalFormatting sqref="I5:I104">
    <cfRule type="expression" priority="1" dxfId="0">
      <formula>I5&gt;0</formula>
    </cfRule>
    <cfRule type="expression" priority="2" dxfId="1">
      <formula>I5&lt;0</formula>
    </cfRule>
  </conditionalFormatting>
  <conditionalFormatting sqref="J5:J104">
    <cfRule type="expression" priority="3" dxfId="0">
      <formula>J5&gt;0</formula>
    </cfRule>
    <cfRule type="expression" priority="4" dxfId="1">
      <formula>J5&lt;0</formula>
    </cfRule>
  </conditionalFormatting>
  <conditionalFormatting sqref="K5:K104">
    <cfRule type="expression" priority="5" dxfId="1">
      <formula>K5="Acompanhar"</formula>
    </cfRule>
    <cfRule type="expression" priority="6" dxfId="0">
      <formula>K5="Avaliar realização"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25" customWidth="1" min="4" max="4"/>
    <col width="13" customWidth="1" min="5" max="5"/>
    <col width="16" customWidth="1" min="6" max="6"/>
    <col width="19" customWidth="1" min="7" max="7"/>
    <col width="16" customWidth="1" min="8" max="8"/>
    <col width="16" customWidth="1" min="9" max="9"/>
    <col width="19" customWidth="1" min="10" max="10"/>
    <col width="25" customWidth="1" min="11" max="11"/>
  </cols>
  <sheetData>
    <row r="1" ht="26" customHeight="1">
      <c r="A1" s="1" t="inlineStr">
        <is>
          <t>Registro de Movimentações em Ações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>
      <c r="A2" s="17" t="inlineStr">
        <is>
          <t>Preencha compras com quantidade positiva e vendas com quantidade negativa. Valores e cotações são fictícios.</t>
        </is>
      </c>
    </row>
    <row r="3"/>
    <row r="4">
      <c r="A4" s="6" t="inlineStr">
        <is>
          <t>Data</t>
        </is>
      </c>
      <c r="B4" s="6" t="inlineStr">
        <is>
          <t>Tipo</t>
        </is>
      </c>
      <c r="C4" s="6" t="inlineStr">
        <is>
          <t>Ticker</t>
        </is>
      </c>
      <c r="D4" s="6" t="inlineStr">
        <is>
          <t>Empresa</t>
        </is>
      </c>
      <c r="E4" s="6" t="inlineStr">
        <is>
          <t>Quantidade</t>
        </is>
      </c>
      <c r="F4" s="6" t="inlineStr">
        <is>
          <t>Preço unitário</t>
        </is>
      </c>
      <c r="G4" s="6" t="inlineStr">
        <is>
          <t>Corretagem/Taxas</t>
        </is>
      </c>
      <c r="H4" s="6" t="inlineStr">
        <is>
          <t>Valor bruto</t>
        </is>
      </c>
      <c r="I4" s="6" t="inlineStr">
        <is>
          <t>Valor líquido</t>
        </is>
      </c>
      <c r="J4" s="6" t="inlineStr">
        <is>
          <t>Instituição</t>
        </is>
      </c>
      <c r="K4" s="6" t="inlineStr">
        <is>
          <t>Observação</t>
        </is>
      </c>
    </row>
    <row r="5">
      <c r="A5" s="26" t="n">
        <v>46027</v>
      </c>
      <c r="B5" s="19" t="inlineStr">
        <is>
          <t>Compra</t>
        </is>
      </c>
      <c r="C5" s="19" t="inlineStr">
        <is>
          <t>ITUB4</t>
        </is>
      </c>
      <c r="D5" s="20">
        <f>IF(C5="","",IFERROR(VLOOKUP(C5,'Carteira'!$A$5:$C$104,2,FALSE),"Ticker não cadastrado"))</f>
        <v/>
      </c>
      <c r="E5" s="21" t="n">
        <v>100</v>
      </c>
      <c r="F5" s="10" t="n">
        <v>31.2</v>
      </c>
      <c r="G5" s="10" t="n">
        <v>4.5</v>
      </c>
      <c r="H5" s="9">
        <f>IF(OR(E5="",F5=""),"",E5*F5)</f>
        <v/>
      </c>
      <c r="I5" s="9">
        <f>IF(OR(B5="",H5=""),"",IFERROR(IF(B5="Compra",H5+G5,H5-G5),""))</f>
        <v/>
      </c>
      <c r="J5" s="7" t="inlineStr">
        <is>
          <t>Corretora Alfa</t>
        </is>
      </c>
      <c r="K5" s="7" t="inlineStr">
        <is>
          <t>Aporte inicial</t>
        </is>
      </c>
    </row>
    <row r="6">
      <c r="A6" s="26" t="n">
        <v>46034</v>
      </c>
      <c r="B6" s="19" t="inlineStr">
        <is>
          <t>Compra</t>
        </is>
      </c>
      <c r="C6" s="19" t="inlineStr">
        <is>
          <t>VALE3</t>
        </is>
      </c>
      <c r="D6" s="22">
        <f>IF(C6="","",IFERROR(VLOOKUP(C6,'Carteira'!$A$5:$C$104,2,FALSE),"Ticker não cadastrado"))</f>
        <v/>
      </c>
      <c r="E6" s="21" t="n">
        <v>50</v>
      </c>
      <c r="F6" s="10" t="n">
        <v>58.4</v>
      </c>
      <c r="G6" s="10" t="n">
        <v>4.5</v>
      </c>
      <c r="H6" s="14">
        <f>IF(OR(E6="",F6=""),"",E6*F6)</f>
        <v/>
      </c>
      <c r="I6" s="14">
        <f>IF(OR(B6="",H6=""),"",IFERROR(IF(B6="Compra",H6+G6,H6-G6),""))</f>
        <v/>
      </c>
      <c r="J6" s="7" t="inlineStr">
        <is>
          <t>Corretora Alfa</t>
        </is>
      </c>
      <c r="K6" s="7" t="inlineStr">
        <is>
          <t>Diversificação</t>
        </is>
      </c>
    </row>
    <row r="7">
      <c r="A7" s="26" t="n">
        <v>46042</v>
      </c>
      <c r="B7" s="19" t="inlineStr">
        <is>
          <t>Compra</t>
        </is>
      </c>
      <c r="C7" s="19" t="inlineStr">
        <is>
          <t>WEGE3</t>
        </is>
      </c>
      <c r="D7" s="20">
        <f>IF(C7="","",IFERROR(VLOOKUP(C7,'Carteira'!$A$5:$C$104,2,FALSE),"Ticker não cadastrado"))</f>
        <v/>
      </c>
      <c r="E7" s="21" t="n">
        <v>40</v>
      </c>
      <c r="F7" s="10" t="n">
        <v>42.75</v>
      </c>
      <c r="G7" s="10" t="n">
        <v>4.5</v>
      </c>
      <c r="H7" s="9">
        <f>IF(OR(E7="",F7=""),"",E7*F7)</f>
        <v/>
      </c>
      <c r="I7" s="9">
        <f>IF(OR(B7="",H7=""),"",IFERROR(IF(B7="Compra",H7+G7,H7-G7),""))</f>
        <v/>
      </c>
      <c r="J7" s="7" t="inlineStr">
        <is>
          <t>Banco Beta</t>
        </is>
      </c>
      <c r="K7" s="7" t="inlineStr">
        <is>
          <t>Crescimento</t>
        </is>
      </c>
    </row>
    <row r="8">
      <c r="A8" s="26" t="n">
        <v>46056</v>
      </c>
      <c r="B8" s="19" t="inlineStr">
        <is>
          <t>Compra</t>
        </is>
      </c>
      <c r="C8" s="19" t="inlineStr">
        <is>
          <t>PETR4</t>
        </is>
      </c>
      <c r="D8" s="22">
        <f>IF(C8="","",IFERROR(VLOOKUP(C8,'Carteira'!$A$5:$C$104,2,FALSE),"Ticker não cadastrado"))</f>
        <v/>
      </c>
      <c r="E8" s="21" t="n">
        <v>80</v>
      </c>
      <c r="F8" s="10" t="n">
        <v>36.1</v>
      </c>
      <c r="G8" s="10" t="n">
        <v>4.5</v>
      </c>
      <c r="H8" s="14">
        <f>IF(OR(E8="",F8=""),"",E8*F8)</f>
        <v/>
      </c>
      <c r="I8" s="14">
        <f>IF(OR(B8="",H8=""),"",IFERROR(IF(B8="Compra",H8+G8,H8-G8),""))</f>
        <v/>
      </c>
      <c r="J8" s="7" t="inlineStr">
        <is>
          <t>Banco Beta</t>
        </is>
      </c>
      <c r="K8" s="7" t="inlineStr">
        <is>
          <t>Renda variável</t>
        </is>
      </c>
    </row>
    <row r="9">
      <c r="A9" s="26" t="n">
        <v>46071</v>
      </c>
      <c r="B9" s="19" t="inlineStr">
        <is>
          <t>Compra</t>
        </is>
      </c>
      <c r="C9" s="19" t="inlineStr">
        <is>
          <t>BBAS3</t>
        </is>
      </c>
      <c r="D9" s="20">
        <f>IF(C9="","",IFERROR(VLOOKUP(C9,'Carteira'!$A$5:$C$104,2,FALSE),"Ticker não cadastrado"))</f>
        <v/>
      </c>
      <c r="E9" s="21" t="n">
        <v>60</v>
      </c>
      <c r="F9" s="10" t="n">
        <v>28.9</v>
      </c>
      <c r="G9" s="10" t="n">
        <v>4.5</v>
      </c>
      <c r="H9" s="9">
        <f>IF(OR(E9="",F9=""),"",E9*F9)</f>
        <v/>
      </c>
      <c r="I9" s="9">
        <f>IF(OR(B9="",H9=""),"",IFERROR(IF(B9="Compra",H9+G9,H9-G9),""))</f>
        <v/>
      </c>
      <c r="J9" s="7" t="inlineStr">
        <is>
          <t>Corretora Gama</t>
        </is>
      </c>
      <c r="K9" s="7" t="inlineStr">
        <is>
          <t>Setor bancário</t>
        </is>
      </c>
    </row>
    <row r="10">
      <c r="A10" s="26" t="n">
        <v>46085</v>
      </c>
      <c r="B10" s="19" t="inlineStr">
        <is>
          <t>Compra</t>
        </is>
      </c>
      <c r="C10" s="19" t="inlineStr">
        <is>
          <t>ABEV3</t>
        </is>
      </c>
      <c r="D10" s="22">
        <f>IF(C10="","",IFERROR(VLOOKUP(C10,'Carteira'!$A$5:$C$104,2,FALSE),"Ticker não cadastrado"))</f>
        <v/>
      </c>
      <c r="E10" s="21" t="n">
        <v>150</v>
      </c>
      <c r="F10" s="10" t="n">
        <v>13.85</v>
      </c>
      <c r="G10" s="10" t="n">
        <v>4.5</v>
      </c>
      <c r="H10" s="14">
        <f>IF(OR(E10="",F10=""),"",E10*F10)</f>
        <v/>
      </c>
      <c r="I10" s="14">
        <f>IF(OR(B10="",H10=""),"",IFERROR(IF(B10="Compra",H10+G10,H10-G10),""))</f>
        <v/>
      </c>
      <c r="J10" s="7" t="inlineStr">
        <is>
          <t>Corretora Gama</t>
        </is>
      </c>
      <c r="K10" s="7" t="inlineStr">
        <is>
          <t>Ação defensiva</t>
        </is>
      </c>
    </row>
    <row r="11">
      <c r="A11" s="26" t="n">
        <v>46100</v>
      </c>
      <c r="B11" s="19" t="inlineStr">
        <is>
          <t>Compra</t>
        </is>
      </c>
      <c r="C11" s="19" t="inlineStr">
        <is>
          <t>B3SA3</t>
        </is>
      </c>
      <c r="D11" s="20">
        <f>IF(C11="","",IFERROR(VLOOKUP(C11,'Carteira'!$A$5:$C$104,2,FALSE),"Ticker não cadastrado"))</f>
        <v/>
      </c>
      <c r="E11" s="21" t="n">
        <v>120</v>
      </c>
      <c r="F11" s="10" t="n">
        <v>12.4</v>
      </c>
      <c r="G11" s="10" t="n">
        <v>4.5</v>
      </c>
      <c r="H11" s="9">
        <f>IF(OR(E11="",F11=""),"",E11*F11)</f>
        <v/>
      </c>
      <c r="I11" s="9">
        <f>IF(OR(B11="",H11=""),"",IFERROR(IF(B11="Compra",H11+G11,H11-G11),""))</f>
        <v/>
      </c>
      <c r="J11" s="7" t="inlineStr">
        <is>
          <t>Corretora Delta</t>
        </is>
      </c>
      <c r="K11" s="7" t="inlineStr">
        <is>
          <t>Infraestrutura</t>
        </is>
      </c>
    </row>
    <row r="12">
      <c r="A12" s="26" t="n">
        <v>46120</v>
      </c>
      <c r="B12" s="19" t="inlineStr">
        <is>
          <t>Compra</t>
        </is>
      </c>
      <c r="C12" s="19" t="inlineStr">
        <is>
          <t>LREN3</t>
        </is>
      </c>
      <c r="D12" s="22">
        <f>IF(C12="","",IFERROR(VLOOKUP(C12,'Carteira'!$A$5:$C$104,2,FALSE),"Ticker não cadastrado"))</f>
        <v/>
      </c>
      <c r="E12" s="21" t="n">
        <v>70</v>
      </c>
      <c r="F12" s="10" t="n">
        <v>16.3</v>
      </c>
      <c r="G12" s="10" t="n">
        <v>4.5</v>
      </c>
      <c r="H12" s="14">
        <f>IF(OR(E12="",F12=""),"",E12*F12)</f>
        <v/>
      </c>
      <c r="I12" s="14">
        <f>IF(OR(B12="",H12=""),"",IFERROR(IF(B12="Compra",H12+G12,H12-G12),""))</f>
        <v/>
      </c>
      <c r="J12" s="7" t="inlineStr">
        <is>
          <t>Corretora Delta</t>
        </is>
      </c>
      <c r="K12" s="7" t="inlineStr">
        <is>
          <t>Varejo</t>
        </is>
      </c>
    </row>
    <row r="13">
      <c r="A13" s="26" t="n">
        <v>46157</v>
      </c>
      <c r="B13" s="19" t="inlineStr">
        <is>
          <t>Venda</t>
        </is>
      </c>
      <c r="C13" s="19" t="inlineStr">
        <is>
          <t>PETR4</t>
        </is>
      </c>
      <c r="D13" s="20">
        <f>IF(C13="","",IFERROR(VLOOKUP(C13,'Carteira'!$A$5:$C$104,2,FALSE),"Ticker não cadastrado"))</f>
        <v/>
      </c>
      <c r="E13" s="21" t="n">
        <v>-20</v>
      </c>
      <c r="F13" s="10" t="n">
        <v>39.8</v>
      </c>
      <c r="G13" s="10" t="n">
        <v>4.5</v>
      </c>
      <c r="H13" s="9">
        <f>IF(OR(E13="",F13=""),"",E13*F13)</f>
        <v/>
      </c>
      <c r="I13" s="9">
        <f>IF(OR(B13="",H13=""),"",IFERROR(IF(B13="Compra",H13+G13,H13-G13),""))</f>
        <v/>
      </c>
      <c r="J13" s="7" t="inlineStr">
        <is>
          <t>Corretora Alfa</t>
        </is>
      </c>
      <c r="K13" s="7" t="inlineStr">
        <is>
          <t>Realização parcial</t>
        </is>
      </c>
    </row>
    <row r="14">
      <c r="A14" s="26" t="n">
        <v>46183</v>
      </c>
      <c r="B14" s="19" t="inlineStr">
        <is>
          <t>Venda</t>
        </is>
      </c>
      <c r="C14" s="19" t="inlineStr">
        <is>
          <t>ITUB4</t>
        </is>
      </c>
      <c r="D14" s="22">
        <f>IF(C14="","",IFERROR(VLOOKUP(C14,'Carteira'!$A$5:$C$104,2,FALSE),"Ticker não cadastrado"))</f>
        <v/>
      </c>
      <c r="E14" s="21" t="n">
        <v>-20</v>
      </c>
      <c r="F14" s="10" t="n">
        <v>34.1</v>
      </c>
      <c r="G14" s="10" t="n">
        <v>4.5</v>
      </c>
      <c r="H14" s="14">
        <f>IF(OR(E14="",F14=""),"",E14*F14)</f>
        <v/>
      </c>
      <c r="I14" s="14">
        <f>IF(OR(B14="",H14=""),"",IFERROR(IF(B14="Compra",H14+G14,H14-G14),""))</f>
        <v/>
      </c>
      <c r="J14" s="7" t="inlineStr">
        <is>
          <t>Banco Beta</t>
        </is>
      </c>
      <c r="K14" s="7" t="inlineStr">
        <is>
          <t>Rebalanceamento</t>
        </is>
      </c>
    </row>
    <row r="15">
      <c r="A15" s="26" t="n"/>
      <c r="B15" s="19" t="n"/>
      <c r="C15" s="19" t="n"/>
      <c r="D15" s="20">
        <f>IF(C15="","",IFERROR(VLOOKUP(C15,'Carteira'!$A$5:$C$104,2,FALSE),"Ticker não cadastrado"))</f>
        <v/>
      </c>
      <c r="E15" s="21" t="n"/>
      <c r="F15" s="10" t="n"/>
      <c r="G15" s="10" t="n"/>
      <c r="H15" s="9">
        <f>IF(OR(E15="",F15=""),"",E15*F15)</f>
        <v/>
      </c>
      <c r="I15" s="9">
        <f>IF(OR(B15="",H15=""),"",IFERROR(IF(B15="Compra",H15+G15,H15-G15),""))</f>
        <v/>
      </c>
      <c r="J15" s="7" t="n"/>
      <c r="K15" s="7" t="n"/>
    </row>
    <row r="16">
      <c r="A16" s="26" t="n"/>
      <c r="B16" s="19" t="n"/>
      <c r="C16" s="19" t="n"/>
      <c r="D16" s="22">
        <f>IF(C16="","",IFERROR(VLOOKUP(C16,'Carteira'!$A$5:$C$104,2,FALSE),"Ticker não cadastrado"))</f>
        <v/>
      </c>
      <c r="E16" s="21" t="n"/>
      <c r="F16" s="10" t="n"/>
      <c r="G16" s="10" t="n"/>
      <c r="H16" s="14">
        <f>IF(OR(E16="",F16=""),"",E16*F16)</f>
        <v/>
      </c>
      <c r="I16" s="14">
        <f>IF(OR(B16="",H16=""),"",IFERROR(IF(B16="Compra",H16+G16,H16-G16),""))</f>
        <v/>
      </c>
      <c r="J16" s="7" t="n"/>
      <c r="K16" s="7" t="n"/>
    </row>
    <row r="17">
      <c r="A17" s="26" t="n"/>
      <c r="B17" s="19" t="n"/>
      <c r="C17" s="19" t="n"/>
      <c r="D17" s="20">
        <f>IF(C17="","",IFERROR(VLOOKUP(C17,'Carteira'!$A$5:$C$104,2,FALSE),"Ticker não cadastrado"))</f>
        <v/>
      </c>
      <c r="E17" s="21" t="n"/>
      <c r="F17" s="10" t="n"/>
      <c r="G17" s="10" t="n"/>
      <c r="H17" s="9">
        <f>IF(OR(E17="",F17=""),"",E17*F17)</f>
        <v/>
      </c>
      <c r="I17" s="9">
        <f>IF(OR(B17="",H17=""),"",IFERROR(IF(B17="Compra",H17+G17,H17-G17),""))</f>
        <v/>
      </c>
      <c r="J17" s="7" t="n"/>
      <c r="K17" s="7" t="n"/>
    </row>
    <row r="18">
      <c r="A18" s="26" t="n"/>
      <c r="B18" s="19" t="n"/>
      <c r="C18" s="19" t="n"/>
      <c r="D18" s="22">
        <f>IF(C18="","",IFERROR(VLOOKUP(C18,'Carteira'!$A$5:$C$104,2,FALSE),"Ticker não cadastrado"))</f>
        <v/>
      </c>
      <c r="E18" s="21" t="n"/>
      <c r="F18" s="10" t="n"/>
      <c r="G18" s="10" t="n"/>
      <c r="H18" s="14">
        <f>IF(OR(E18="",F18=""),"",E18*F18)</f>
        <v/>
      </c>
      <c r="I18" s="14">
        <f>IF(OR(B18="",H18=""),"",IFERROR(IF(B18="Compra",H18+G18,H18-G18),""))</f>
        <v/>
      </c>
      <c r="J18" s="7" t="n"/>
      <c r="K18" s="7" t="n"/>
    </row>
    <row r="19">
      <c r="A19" s="26" t="n"/>
      <c r="B19" s="19" t="n"/>
      <c r="C19" s="19" t="n"/>
      <c r="D19" s="20">
        <f>IF(C19="","",IFERROR(VLOOKUP(C19,'Carteira'!$A$5:$C$104,2,FALSE),"Ticker não cadastrado"))</f>
        <v/>
      </c>
      <c r="E19" s="21" t="n"/>
      <c r="F19" s="10" t="n"/>
      <c r="G19" s="10" t="n"/>
      <c r="H19" s="9">
        <f>IF(OR(E19="",F19=""),"",E19*F19)</f>
        <v/>
      </c>
      <c r="I19" s="9">
        <f>IF(OR(B19="",H19=""),"",IFERROR(IF(B19="Compra",H19+G19,H19-G19),""))</f>
        <v/>
      </c>
      <c r="J19" s="7" t="n"/>
      <c r="K19" s="7" t="n"/>
    </row>
    <row r="20">
      <c r="A20" s="26" t="n"/>
      <c r="B20" s="19" t="n"/>
      <c r="C20" s="19" t="n"/>
      <c r="D20" s="22">
        <f>IF(C20="","",IFERROR(VLOOKUP(C20,'Carteira'!$A$5:$C$104,2,FALSE),"Ticker não cadastrado"))</f>
        <v/>
      </c>
      <c r="E20" s="21" t="n"/>
      <c r="F20" s="10" t="n"/>
      <c r="G20" s="10" t="n"/>
      <c r="H20" s="14">
        <f>IF(OR(E20="",F20=""),"",E20*F20)</f>
        <v/>
      </c>
      <c r="I20" s="14">
        <f>IF(OR(B20="",H20=""),"",IFERROR(IF(B20="Compra",H20+G20,H20-G20),""))</f>
        <v/>
      </c>
      <c r="J20" s="7" t="n"/>
      <c r="K20" s="7" t="n"/>
    </row>
    <row r="21">
      <c r="A21" s="26" t="n"/>
      <c r="B21" s="19" t="n"/>
      <c r="C21" s="19" t="n"/>
      <c r="D21" s="20">
        <f>IF(C21="","",IFERROR(VLOOKUP(C21,'Carteira'!$A$5:$C$104,2,FALSE),"Ticker não cadastrado"))</f>
        <v/>
      </c>
      <c r="E21" s="21" t="n"/>
      <c r="F21" s="10" t="n"/>
      <c r="G21" s="10" t="n"/>
      <c r="H21" s="9">
        <f>IF(OR(E21="",F21=""),"",E21*F21)</f>
        <v/>
      </c>
      <c r="I21" s="9">
        <f>IF(OR(B21="",H21=""),"",IFERROR(IF(B21="Compra",H21+G21,H21-G21),""))</f>
        <v/>
      </c>
      <c r="J21" s="7" t="n"/>
      <c r="K21" s="7" t="n"/>
    </row>
    <row r="22">
      <c r="A22" s="26" t="n"/>
      <c r="B22" s="19" t="n"/>
      <c r="C22" s="19" t="n"/>
      <c r="D22" s="22">
        <f>IF(C22="","",IFERROR(VLOOKUP(C22,'Carteira'!$A$5:$C$104,2,FALSE),"Ticker não cadastrado"))</f>
        <v/>
      </c>
      <c r="E22" s="21" t="n"/>
      <c r="F22" s="10" t="n"/>
      <c r="G22" s="10" t="n"/>
      <c r="H22" s="14">
        <f>IF(OR(E22="",F22=""),"",E22*F22)</f>
        <v/>
      </c>
      <c r="I22" s="14">
        <f>IF(OR(B22="",H22=""),"",IFERROR(IF(B22="Compra",H22+G22,H22-G22),""))</f>
        <v/>
      </c>
      <c r="J22" s="7" t="n"/>
      <c r="K22" s="7" t="n"/>
    </row>
    <row r="23">
      <c r="A23" s="26" t="n"/>
      <c r="B23" s="19" t="n"/>
      <c r="C23" s="19" t="n"/>
      <c r="D23" s="20">
        <f>IF(C23="","",IFERROR(VLOOKUP(C23,'Carteira'!$A$5:$C$104,2,FALSE),"Ticker não cadastrado"))</f>
        <v/>
      </c>
      <c r="E23" s="21" t="n"/>
      <c r="F23" s="10" t="n"/>
      <c r="G23" s="10" t="n"/>
      <c r="H23" s="9">
        <f>IF(OR(E23="",F23=""),"",E23*F23)</f>
        <v/>
      </c>
      <c r="I23" s="9">
        <f>IF(OR(B23="",H23=""),"",IFERROR(IF(B23="Compra",H23+G23,H23-G23),""))</f>
        <v/>
      </c>
      <c r="J23" s="7" t="n"/>
      <c r="K23" s="7" t="n"/>
    </row>
    <row r="24">
      <c r="A24" s="26" t="n"/>
      <c r="B24" s="19" t="n"/>
      <c r="C24" s="19" t="n"/>
      <c r="D24" s="22">
        <f>IF(C24="","",IFERROR(VLOOKUP(C24,'Carteira'!$A$5:$C$104,2,FALSE),"Ticker não cadastrado"))</f>
        <v/>
      </c>
      <c r="E24" s="21" t="n"/>
      <c r="F24" s="10" t="n"/>
      <c r="G24" s="10" t="n"/>
      <c r="H24" s="14">
        <f>IF(OR(E24="",F24=""),"",E24*F24)</f>
        <v/>
      </c>
      <c r="I24" s="14">
        <f>IF(OR(B24="",H24=""),"",IFERROR(IF(B24="Compra",H24+G24,H24-G24),""))</f>
        <v/>
      </c>
      <c r="J24" s="7" t="n"/>
      <c r="K24" s="7" t="n"/>
    </row>
    <row r="25">
      <c r="A25" s="26" t="n"/>
      <c r="B25" s="19" t="n"/>
      <c r="C25" s="19" t="n"/>
      <c r="D25" s="20">
        <f>IF(C25="","",IFERROR(VLOOKUP(C25,'Carteira'!$A$5:$C$104,2,FALSE),"Ticker não cadastrado"))</f>
        <v/>
      </c>
      <c r="E25" s="21" t="n"/>
      <c r="F25" s="10" t="n"/>
      <c r="G25" s="10" t="n"/>
      <c r="H25" s="9">
        <f>IF(OR(E25="",F25=""),"",E25*F25)</f>
        <v/>
      </c>
      <c r="I25" s="9">
        <f>IF(OR(B25="",H25=""),"",IFERROR(IF(B25="Compra",H25+G25,H25-G25),""))</f>
        <v/>
      </c>
      <c r="J25" s="7" t="n"/>
      <c r="K25" s="7" t="n"/>
    </row>
    <row r="26">
      <c r="A26" s="26" t="n"/>
      <c r="B26" s="19" t="n"/>
      <c r="C26" s="19" t="n"/>
      <c r="D26" s="22">
        <f>IF(C26="","",IFERROR(VLOOKUP(C26,'Carteira'!$A$5:$C$104,2,FALSE),"Ticker não cadastrado"))</f>
        <v/>
      </c>
      <c r="E26" s="21" t="n"/>
      <c r="F26" s="10" t="n"/>
      <c r="G26" s="10" t="n"/>
      <c r="H26" s="14">
        <f>IF(OR(E26="",F26=""),"",E26*F26)</f>
        <v/>
      </c>
      <c r="I26" s="14">
        <f>IF(OR(B26="",H26=""),"",IFERROR(IF(B26="Compra",H26+G26,H26-G26),""))</f>
        <v/>
      </c>
      <c r="J26" s="7" t="n"/>
      <c r="K26" s="7" t="n"/>
    </row>
    <row r="27">
      <c r="A27" s="26" t="n"/>
      <c r="B27" s="19" t="n"/>
      <c r="C27" s="19" t="n"/>
      <c r="D27" s="20">
        <f>IF(C27="","",IFERROR(VLOOKUP(C27,'Carteira'!$A$5:$C$104,2,FALSE),"Ticker não cadastrado"))</f>
        <v/>
      </c>
      <c r="E27" s="21" t="n"/>
      <c r="F27" s="10" t="n"/>
      <c r="G27" s="10" t="n"/>
      <c r="H27" s="9">
        <f>IF(OR(E27="",F27=""),"",E27*F27)</f>
        <v/>
      </c>
      <c r="I27" s="9">
        <f>IF(OR(B27="",H27=""),"",IFERROR(IF(B27="Compra",H27+G27,H27-G27),""))</f>
        <v/>
      </c>
      <c r="J27" s="7" t="n"/>
      <c r="K27" s="7" t="n"/>
    </row>
    <row r="28">
      <c r="A28" s="26" t="n"/>
      <c r="B28" s="19" t="n"/>
      <c r="C28" s="19" t="n"/>
      <c r="D28" s="22">
        <f>IF(C28="","",IFERROR(VLOOKUP(C28,'Carteira'!$A$5:$C$104,2,FALSE),"Ticker não cadastrado"))</f>
        <v/>
      </c>
      <c r="E28" s="21" t="n"/>
      <c r="F28" s="10" t="n"/>
      <c r="G28" s="10" t="n"/>
      <c r="H28" s="14">
        <f>IF(OR(E28="",F28=""),"",E28*F28)</f>
        <v/>
      </c>
      <c r="I28" s="14">
        <f>IF(OR(B28="",H28=""),"",IFERROR(IF(B28="Compra",H28+G28,H28-G28),""))</f>
        <v/>
      </c>
      <c r="J28" s="7" t="n"/>
      <c r="K28" s="7" t="n"/>
    </row>
    <row r="29">
      <c r="A29" s="26" t="n"/>
      <c r="B29" s="19" t="n"/>
      <c r="C29" s="19" t="n"/>
      <c r="D29" s="20">
        <f>IF(C29="","",IFERROR(VLOOKUP(C29,'Carteira'!$A$5:$C$104,2,FALSE),"Ticker não cadastrado"))</f>
        <v/>
      </c>
      <c r="E29" s="21" t="n"/>
      <c r="F29" s="10" t="n"/>
      <c r="G29" s="10" t="n"/>
      <c r="H29" s="9">
        <f>IF(OR(E29="",F29=""),"",E29*F29)</f>
        <v/>
      </c>
      <c r="I29" s="9">
        <f>IF(OR(B29="",H29=""),"",IFERROR(IF(B29="Compra",H29+G29,H29-G29),""))</f>
        <v/>
      </c>
      <c r="J29" s="7" t="n"/>
      <c r="K29" s="7" t="n"/>
    </row>
    <row r="30">
      <c r="A30" s="26" t="n"/>
      <c r="B30" s="19" t="n"/>
      <c r="C30" s="19" t="n"/>
      <c r="D30" s="22">
        <f>IF(C30="","",IFERROR(VLOOKUP(C30,'Carteira'!$A$5:$C$104,2,FALSE),"Ticker não cadastrado"))</f>
        <v/>
      </c>
      <c r="E30" s="21" t="n"/>
      <c r="F30" s="10" t="n"/>
      <c r="G30" s="10" t="n"/>
      <c r="H30" s="14">
        <f>IF(OR(E30="",F30=""),"",E30*F30)</f>
        <v/>
      </c>
      <c r="I30" s="14">
        <f>IF(OR(B30="",H30=""),"",IFERROR(IF(B30="Compra",H30+G30,H30-G30),""))</f>
        <v/>
      </c>
      <c r="J30" s="7" t="n"/>
      <c r="K30" s="7" t="n"/>
    </row>
    <row r="31">
      <c r="A31" s="26" t="n"/>
      <c r="B31" s="19" t="n"/>
      <c r="C31" s="19" t="n"/>
      <c r="D31" s="20">
        <f>IF(C31="","",IFERROR(VLOOKUP(C31,'Carteira'!$A$5:$C$104,2,FALSE),"Ticker não cadastrado"))</f>
        <v/>
      </c>
      <c r="E31" s="21" t="n"/>
      <c r="F31" s="10" t="n"/>
      <c r="G31" s="10" t="n"/>
      <c r="H31" s="9">
        <f>IF(OR(E31="",F31=""),"",E31*F31)</f>
        <v/>
      </c>
      <c r="I31" s="9">
        <f>IF(OR(B31="",H31=""),"",IFERROR(IF(B31="Compra",H31+G31,H31-G31),""))</f>
        <v/>
      </c>
      <c r="J31" s="7" t="n"/>
      <c r="K31" s="7" t="n"/>
    </row>
    <row r="32">
      <c r="A32" s="26" t="n"/>
      <c r="B32" s="19" t="n"/>
      <c r="C32" s="19" t="n"/>
      <c r="D32" s="22">
        <f>IF(C32="","",IFERROR(VLOOKUP(C32,'Carteira'!$A$5:$C$104,2,FALSE),"Ticker não cadastrado"))</f>
        <v/>
      </c>
      <c r="E32" s="21" t="n"/>
      <c r="F32" s="10" t="n"/>
      <c r="G32" s="10" t="n"/>
      <c r="H32" s="14">
        <f>IF(OR(E32="",F32=""),"",E32*F32)</f>
        <v/>
      </c>
      <c r="I32" s="14">
        <f>IF(OR(B32="",H32=""),"",IFERROR(IF(B32="Compra",H32+G32,H32-G32),""))</f>
        <v/>
      </c>
      <c r="J32" s="7" t="n"/>
      <c r="K32" s="7" t="n"/>
    </row>
    <row r="33">
      <c r="A33" s="26" t="n"/>
      <c r="B33" s="19" t="n"/>
      <c r="C33" s="19" t="n"/>
      <c r="D33" s="20">
        <f>IF(C33="","",IFERROR(VLOOKUP(C33,'Carteira'!$A$5:$C$104,2,FALSE),"Ticker não cadastrado"))</f>
        <v/>
      </c>
      <c r="E33" s="21" t="n"/>
      <c r="F33" s="10" t="n"/>
      <c r="G33" s="10" t="n"/>
      <c r="H33" s="9">
        <f>IF(OR(E33="",F33=""),"",E33*F33)</f>
        <v/>
      </c>
      <c r="I33" s="9">
        <f>IF(OR(B33="",H33=""),"",IFERROR(IF(B33="Compra",H33+G33,H33-G33),""))</f>
        <v/>
      </c>
      <c r="J33" s="7" t="n"/>
      <c r="K33" s="7" t="n"/>
    </row>
    <row r="34">
      <c r="A34" s="26" t="n"/>
      <c r="B34" s="19" t="n"/>
      <c r="C34" s="19" t="n"/>
      <c r="D34" s="22">
        <f>IF(C34="","",IFERROR(VLOOKUP(C34,'Carteira'!$A$5:$C$104,2,FALSE),"Ticker não cadastrado"))</f>
        <v/>
      </c>
      <c r="E34" s="21" t="n"/>
      <c r="F34" s="10" t="n"/>
      <c r="G34" s="10" t="n"/>
      <c r="H34" s="14">
        <f>IF(OR(E34="",F34=""),"",E34*F34)</f>
        <v/>
      </c>
      <c r="I34" s="14">
        <f>IF(OR(B34="",H34=""),"",IFERROR(IF(B34="Compra",H34+G34,H34-G34),""))</f>
        <v/>
      </c>
      <c r="J34" s="7" t="n"/>
      <c r="K34" s="7" t="n"/>
    </row>
    <row r="35">
      <c r="A35" s="26" t="n"/>
      <c r="B35" s="19" t="n"/>
      <c r="C35" s="19" t="n"/>
      <c r="D35" s="20">
        <f>IF(C35="","",IFERROR(VLOOKUP(C35,'Carteira'!$A$5:$C$104,2,FALSE),"Ticker não cadastrado"))</f>
        <v/>
      </c>
      <c r="E35" s="21" t="n"/>
      <c r="F35" s="10" t="n"/>
      <c r="G35" s="10" t="n"/>
      <c r="H35" s="9">
        <f>IF(OR(E35="",F35=""),"",E35*F35)</f>
        <v/>
      </c>
      <c r="I35" s="9">
        <f>IF(OR(B35="",H35=""),"",IFERROR(IF(B35="Compra",H35+G35,H35-G35),""))</f>
        <v/>
      </c>
      <c r="J35" s="7" t="n"/>
      <c r="K35" s="7" t="n"/>
    </row>
    <row r="36">
      <c r="A36" s="26" t="n"/>
      <c r="B36" s="19" t="n"/>
      <c r="C36" s="19" t="n"/>
      <c r="D36" s="22">
        <f>IF(C36="","",IFERROR(VLOOKUP(C36,'Carteira'!$A$5:$C$104,2,FALSE),"Ticker não cadastrado"))</f>
        <v/>
      </c>
      <c r="E36" s="21" t="n"/>
      <c r="F36" s="10" t="n"/>
      <c r="G36" s="10" t="n"/>
      <c r="H36" s="14">
        <f>IF(OR(E36="",F36=""),"",E36*F36)</f>
        <v/>
      </c>
      <c r="I36" s="14">
        <f>IF(OR(B36="",H36=""),"",IFERROR(IF(B36="Compra",H36+G36,H36-G36),""))</f>
        <v/>
      </c>
      <c r="J36" s="7" t="n"/>
      <c r="K36" s="7" t="n"/>
    </row>
    <row r="37">
      <c r="A37" s="26" t="n"/>
      <c r="B37" s="19" t="n"/>
      <c r="C37" s="19" t="n"/>
      <c r="D37" s="20">
        <f>IF(C37="","",IFERROR(VLOOKUP(C37,'Carteira'!$A$5:$C$104,2,FALSE),"Ticker não cadastrado"))</f>
        <v/>
      </c>
      <c r="E37" s="21" t="n"/>
      <c r="F37" s="10" t="n"/>
      <c r="G37" s="10" t="n"/>
      <c r="H37" s="9">
        <f>IF(OR(E37="",F37=""),"",E37*F37)</f>
        <v/>
      </c>
      <c r="I37" s="9">
        <f>IF(OR(B37="",H37=""),"",IFERROR(IF(B37="Compra",H37+G37,H37-G37),""))</f>
        <v/>
      </c>
      <c r="J37" s="7" t="n"/>
      <c r="K37" s="7" t="n"/>
    </row>
    <row r="38">
      <c r="A38" s="26" t="n"/>
      <c r="B38" s="19" t="n"/>
      <c r="C38" s="19" t="n"/>
      <c r="D38" s="22">
        <f>IF(C38="","",IFERROR(VLOOKUP(C38,'Carteira'!$A$5:$C$104,2,FALSE),"Ticker não cadastrado"))</f>
        <v/>
      </c>
      <c r="E38" s="21" t="n"/>
      <c r="F38" s="10" t="n"/>
      <c r="G38" s="10" t="n"/>
      <c r="H38" s="14">
        <f>IF(OR(E38="",F38=""),"",E38*F38)</f>
        <v/>
      </c>
      <c r="I38" s="14">
        <f>IF(OR(B38="",H38=""),"",IFERROR(IF(B38="Compra",H38+G38,H38-G38),""))</f>
        <v/>
      </c>
      <c r="J38" s="7" t="n"/>
      <c r="K38" s="7" t="n"/>
    </row>
    <row r="39">
      <c r="A39" s="26" t="n"/>
      <c r="B39" s="19" t="n"/>
      <c r="C39" s="19" t="n"/>
      <c r="D39" s="20">
        <f>IF(C39="","",IFERROR(VLOOKUP(C39,'Carteira'!$A$5:$C$104,2,FALSE),"Ticker não cadastrado"))</f>
        <v/>
      </c>
      <c r="E39" s="21" t="n"/>
      <c r="F39" s="10" t="n"/>
      <c r="G39" s="10" t="n"/>
      <c r="H39" s="9">
        <f>IF(OR(E39="",F39=""),"",E39*F39)</f>
        <v/>
      </c>
      <c r="I39" s="9">
        <f>IF(OR(B39="",H39=""),"",IFERROR(IF(B39="Compra",H39+G39,H39-G39),""))</f>
        <v/>
      </c>
      <c r="J39" s="7" t="n"/>
      <c r="K39" s="7" t="n"/>
    </row>
    <row r="40">
      <c r="A40" s="26" t="n"/>
      <c r="B40" s="19" t="n"/>
      <c r="C40" s="19" t="n"/>
      <c r="D40" s="22">
        <f>IF(C40="","",IFERROR(VLOOKUP(C40,'Carteira'!$A$5:$C$104,2,FALSE),"Ticker não cadastrado"))</f>
        <v/>
      </c>
      <c r="E40" s="21" t="n"/>
      <c r="F40" s="10" t="n"/>
      <c r="G40" s="10" t="n"/>
      <c r="H40" s="14">
        <f>IF(OR(E40="",F40=""),"",E40*F40)</f>
        <v/>
      </c>
      <c r="I40" s="14">
        <f>IF(OR(B40="",H40=""),"",IFERROR(IF(B40="Compra",H40+G40,H40-G40),""))</f>
        <v/>
      </c>
      <c r="J40" s="7" t="n"/>
      <c r="K40" s="7" t="n"/>
    </row>
    <row r="41">
      <c r="A41" s="26" t="n"/>
      <c r="B41" s="19" t="n"/>
      <c r="C41" s="19" t="n"/>
      <c r="D41" s="20">
        <f>IF(C41="","",IFERROR(VLOOKUP(C41,'Carteira'!$A$5:$C$104,2,FALSE),"Ticker não cadastrado"))</f>
        <v/>
      </c>
      <c r="E41" s="21" t="n"/>
      <c r="F41" s="10" t="n"/>
      <c r="G41" s="10" t="n"/>
      <c r="H41" s="9">
        <f>IF(OR(E41="",F41=""),"",E41*F41)</f>
        <v/>
      </c>
      <c r="I41" s="9">
        <f>IF(OR(B41="",H41=""),"",IFERROR(IF(B41="Compra",H41+G41,H41-G41),""))</f>
        <v/>
      </c>
      <c r="J41" s="7" t="n"/>
      <c r="K41" s="7" t="n"/>
    </row>
    <row r="42">
      <c r="A42" s="26" t="n"/>
      <c r="B42" s="19" t="n"/>
      <c r="C42" s="19" t="n"/>
      <c r="D42" s="22">
        <f>IF(C42="","",IFERROR(VLOOKUP(C42,'Carteira'!$A$5:$C$104,2,FALSE),"Ticker não cadastrado"))</f>
        <v/>
      </c>
      <c r="E42" s="21" t="n"/>
      <c r="F42" s="10" t="n"/>
      <c r="G42" s="10" t="n"/>
      <c r="H42" s="14">
        <f>IF(OR(E42="",F42=""),"",E42*F42)</f>
        <v/>
      </c>
      <c r="I42" s="14">
        <f>IF(OR(B42="",H42=""),"",IFERROR(IF(B42="Compra",H42+G42,H42-G42),""))</f>
        <v/>
      </c>
      <c r="J42" s="7" t="n"/>
      <c r="K42" s="7" t="n"/>
    </row>
    <row r="43">
      <c r="A43" s="26" t="n"/>
      <c r="B43" s="19" t="n"/>
      <c r="C43" s="19" t="n"/>
      <c r="D43" s="20">
        <f>IF(C43="","",IFERROR(VLOOKUP(C43,'Carteira'!$A$5:$C$104,2,FALSE),"Ticker não cadastrado"))</f>
        <v/>
      </c>
      <c r="E43" s="21" t="n"/>
      <c r="F43" s="10" t="n"/>
      <c r="G43" s="10" t="n"/>
      <c r="H43" s="9">
        <f>IF(OR(E43="",F43=""),"",E43*F43)</f>
        <v/>
      </c>
      <c r="I43" s="9">
        <f>IF(OR(B43="",H43=""),"",IFERROR(IF(B43="Compra",H43+G43,H43-G43),""))</f>
        <v/>
      </c>
      <c r="J43" s="7" t="n"/>
      <c r="K43" s="7" t="n"/>
    </row>
    <row r="44">
      <c r="A44" s="26" t="n"/>
      <c r="B44" s="19" t="n"/>
      <c r="C44" s="19" t="n"/>
      <c r="D44" s="22">
        <f>IF(C44="","",IFERROR(VLOOKUP(C44,'Carteira'!$A$5:$C$104,2,FALSE),"Ticker não cadastrado"))</f>
        <v/>
      </c>
      <c r="E44" s="21" t="n"/>
      <c r="F44" s="10" t="n"/>
      <c r="G44" s="10" t="n"/>
      <c r="H44" s="14">
        <f>IF(OR(E44="",F44=""),"",E44*F44)</f>
        <v/>
      </c>
      <c r="I44" s="14">
        <f>IF(OR(B44="",H44=""),"",IFERROR(IF(B44="Compra",H44+G44,H44-G44),""))</f>
        <v/>
      </c>
      <c r="J44" s="7" t="n"/>
      <c r="K44" s="7" t="n"/>
    </row>
    <row r="45">
      <c r="A45" s="26" t="n"/>
      <c r="B45" s="19" t="n"/>
      <c r="C45" s="19" t="n"/>
      <c r="D45" s="20">
        <f>IF(C45="","",IFERROR(VLOOKUP(C45,'Carteira'!$A$5:$C$104,2,FALSE),"Ticker não cadastrado"))</f>
        <v/>
      </c>
      <c r="E45" s="21" t="n"/>
      <c r="F45" s="10" t="n"/>
      <c r="G45" s="10" t="n"/>
      <c r="H45" s="9">
        <f>IF(OR(E45="",F45=""),"",E45*F45)</f>
        <v/>
      </c>
      <c r="I45" s="9">
        <f>IF(OR(B45="",H45=""),"",IFERROR(IF(B45="Compra",H45+G45,H45-G45),""))</f>
        <v/>
      </c>
      <c r="J45" s="7" t="n"/>
      <c r="K45" s="7" t="n"/>
    </row>
    <row r="46">
      <c r="A46" s="26" t="n"/>
      <c r="B46" s="19" t="n"/>
      <c r="C46" s="19" t="n"/>
      <c r="D46" s="22">
        <f>IF(C46="","",IFERROR(VLOOKUP(C46,'Carteira'!$A$5:$C$104,2,FALSE),"Ticker não cadastrado"))</f>
        <v/>
      </c>
      <c r="E46" s="21" t="n"/>
      <c r="F46" s="10" t="n"/>
      <c r="G46" s="10" t="n"/>
      <c r="H46" s="14">
        <f>IF(OR(E46="",F46=""),"",E46*F46)</f>
        <v/>
      </c>
      <c r="I46" s="14">
        <f>IF(OR(B46="",H46=""),"",IFERROR(IF(B46="Compra",H46+G46,H46-G46),""))</f>
        <v/>
      </c>
      <c r="J46" s="7" t="n"/>
      <c r="K46" s="7" t="n"/>
    </row>
    <row r="47">
      <c r="A47" s="26" t="n"/>
      <c r="B47" s="19" t="n"/>
      <c r="C47" s="19" t="n"/>
      <c r="D47" s="20">
        <f>IF(C47="","",IFERROR(VLOOKUP(C47,'Carteira'!$A$5:$C$104,2,FALSE),"Ticker não cadastrado"))</f>
        <v/>
      </c>
      <c r="E47" s="21" t="n"/>
      <c r="F47" s="10" t="n"/>
      <c r="G47" s="10" t="n"/>
      <c r="H47" s="9">
        <f>IF(OR(E47="",F47=""),"",E47*F47)</f>
        <v/>
      </c>
      <c r="I47" s="9">
        <f>IF(OR(B47="",H47=""),"",IFERROR(IF(B47="Compra",H47+G47,H47-G47),""))</f>
        <v/>
      </c>
      <c r="J47" s="7" t="n"/>
      <c r="K47" s="7" t="n"/>
    </row>
    <row r="48">
      <c r="A48" s="26" t="n"/>
      <c r="B48" s="19" t="n"/>
      <c r="C48" s="19" t="n"/>
      <c r="D48" s="22">
        <f>IF(C48="","",IFERROR(VLOOKUP(C48,'Carteira'!$A$5:$C$104,2,FALSE),"Ticker não cadastrado"))</f>
        <v/>
      </c>
      <c r="E48" s="21" t="n"/>
      <c r="F48" s="10" t="n"/>
      <c r="G48" s="10" t="n"/>
      <c r="H48" s="14">
        <f>IF(OR(E48="",F48=""),"",E48*F48)</f>
        <v/>
      </c>
      <c r="I48" s="14">
        <f>IF(OR(B48="",H48=""),"",IFERROR(IF(B48="Compra",H48+G48,H48-G48),""))</f>
        <v/>
      </c>
      <c r="J48" s="7" t="n"/>
      <c r="K48" s="7" t="n"/>
    </row>
    <row r="49">
      <c r="A49" s="26" t="n"/>
      <c r="B49" s="19" t="n"/>
      <c r="C49" s="19" t="n"/>
      <c r="D49" s="20">
        <f>IF(C49="","",IFERROR(VLOOKUP(C49,'Carteira'!$A$5:$C$104,2,FALSE),"Ticker não cadastrado"))</f>
        <v/>
      </c>
      <c r="E49" s="21" t="n"/>
      <c r="F49" s="10" t="n"/>
      <c r="G49" s="10" t="n"/>
      <c r="H49" s="9">
        <f>IF(OR(E49="",F49=""),"",E49*F49)</f>
        <v/>
      </c>
      <c r="I49" s="9">
        <f>IF(OR(B49="",H49=""),"",IFERROR(IF(B49="Compra",H49+G49,H49-G49),""))</f>
        <v/>
      </c>
      <c r="J49" s="7" t="n"/>
      <c r="K49" s="7" t="n"/>
    </row>
    <row r="50">
      <c r="A50" s="26" t="n"/>
      <c r="B50" s="19" t="n"/>
      <c r="C50" s="19" t="n"/>
      <c r="D50" s="22">
        <f>IF(C50="","",IFERROR(VLOOKUP(C50,'Carteira'!$A$5:$C$104,2,FALSE),"Ticker não cadastrado"))</f>
        <v/>
      </c>
      <c r="E50" s="21" t="n"/>
      <c r="F50" s="10" t="n"/>
      <c r="G50" s="10" t="n"/>
      <c r="H50" s="14">
        <f>IF(OR(E50="",F50=""),"",E50*F50)</f>
        <v/>
      </c>
      <c r="I50" s="14">
        <f>IF(OR(B50="",H50=""),"",IFERROR(IF(B50="Compra",H50+G50,H50-G50),""))</f>
        <v/>
      </c>
      <c r="J50" s="7" t="n"/>
      <c r="K50" s="7" t="n"/>
    </row>
    <row r="51">
      <c r="A51" s="26" t="n"/>
      <c r="B51" s="19" t="n"/>
      <c r="C51" s="19" t="n"/>
      <c r="D51" s="20">
        <f>IF(C51="","",IFERROR(VLOOKUP(C51,'Carteira'!$A$5:$C$104,2,FALSE),"Ticker não cadastrado"))</f>
        <v/>
      </c>
      <c r="E51" s="21" t="n"/>
      <c r="F51" s="10" t="n"/>
      <c r="G51" s="10" t="n"/>
      <c r="H51" s="9">
        <f>IF(OR(E51="",F51=""),"",E51*F51)</f>
        <v/>
      </c>
      <c r="I51" s="9">
        <f>IF(OR(B51="",H51=""),"",IFERROR(IF(B51="Compra",H51+G51,H51-G51),""))</f>
        <v/>
      </c>
      <c r="J51" s="7" t="n"/>
      <c r="K51" s="7" t="n"/>
    </row>
    <row r="52">
      <c r="A52" s="26" t="n"/>
      <c r="B52" s="19" t="n"/>
      <c r="C52" s="19" t="n"/>
      <c r="D52" s="22">
        <f>IF(C52="","",IFERROR(VLOOKUP(C52,'Carteira'!$A$5:$C$104,2,FALSE),"Ticker não cadastrado"))</f>
        <v/>
      </c>
      <c r="E52" s="21" t="n"/>
      <c r="F52" s="10" t="n"/>
      <c r="G52" s="10" t="n"/>
      <c r="H52" s="14">
        <f>IF(OR(E52="",F52=""),"",E52*F52)</f>
        <v/>
      </c>
      <c r="I52" s="14">
        <f>IF(OR(B52="",H52=""),"",IFERROR(IF(B52="Compra",H52+G52,H52-G52),""))</f>
        <v/>
      </c>
      <c r="J52" s="7" t="n"/>
      <c r="K52" s="7" t="n"/>
    </row>
    <row r="53">
      <c r="A53" s="26" t="n"/>
      <c r="B53" s="19" t="n"/>
      <c r="C53" s="19" t="n"/>
      <c r="D53" s="20">
        <f>IF(C53="","",IFERROR(VLOOKUP(C53,'Carteira'!$A$5:$C$104,2,FALSE),"Ticker não cadastrado"))</f>
        <v/>
      </c>
      <c r="E53" s="21" t="n"/>
      <c r="F53" s="10" t="n"/>
      <c r="G53" s="10" t="n"/>
      <c r="H53" s="9">
        <f>IF(OR(E53="",F53=""),"",E53*F53)</f>
        <v/>
      </c>
      <c r="I53" s="9">
        <f>IF(OR(B53="",H53=""),"",IFERROR(IF(B53="Compra",H53+G53,H53-G53),""))</f>
        <v/>
      </c>
      <c r="J53" s="7" t="n"/>
      <c r="K53" s="7" t="n"/>
    </row>
    <row r="54">
      <c r="A54" s="26" t="n"/>
      <c r="B54" s="19" t="n"/>
      <c r="C54" s="19" t="n"/>
      <c r="D54" s="22">
        <f>IF(C54="","",IFERROR(VLOOKUP(C54,'Carteira'!$A$5:$C$104,2,FALSE),"Ticker não cadastrado"))</f>
        <v/>
      </c>
      <c r="E54" s="21" t="n"/>
      <c r="F54" s="10" t="n"/>
      <c r="G54" s="10" t="n"/>
      <c r="H54" s="14">
        <f>IF(OR(E54="",F54=""),"",E54*F54)</f>
        <v/>
      </c>
      <c r="I54" s="14">
        <f>IF(OR(B54="",H54=""),"",IFERROR(IF(B54="Compra",H54+G54,H54-G54),""))</f>
        <v/>
      </c>
      <c r="J54" s="7" t="n"/>
      <c r="K54" s="7" t="n"/>
    </row>
    <row r="55">
      <c r="A55" s="26" t="n"/>
      <c r="B55" s="19" t="n"/>
      <c r="C55" s="19" t="n"/>
      <c r="D55" s="20">
        <f>IF(C55="","",IFERROR(VLOOKUP(C55,'Carteira'!$A$5:$C$104,2,FALSE),"Ticker não cadastrado"))</f>
        <v/>
      </c>
      <c r="E55" s="21" t="n"/>
      <c r="F55" s="10" t="n"/>
      <c r="G55" s="10" t="n"/>
      <c r="H55" s="9">
        <f>IF(OR(E55="",F55=""),"",E55*F55)</f>
        <v/>
      </c>
      <c r="I55" s="9">
        <f>IF(OR(B55="",H55=""),"",IFERROR(IF(B55="Compra",H55+G55,H55-G55),""))</f>
        <v/>
      </c>
      <c r="J55" s="7" t="n"/>
      <c r="K55" s="7" t="n"/>
    </row>
    <row r="56">
      <c r="A56" s="26" t="n"/>
      <c r="B56" s="19" t="n"/>
      <c r="C56" s="19" t="n"/>
      <c r="D56" s="22">
        <f>IF(C56="","",IFERROR(VLOOKUP(C56,'Carteira'!$A$5:$C$104,2,FALSE),"Ticker não cadastrado"))</f>
        <v/>
      </c>
      <c r="E56" s="21" t="n"/>
      <c r="F56" s="10" t="n"/>
      <c r="G56" s="10" t="n"/>
      <c r="H56" s="14">
        <f>IF(OR(E56="",F56=""),"",E56*F56)</f>
        <v/>
      </c>
      <c r="I56" s="14">
        <f>IF(OR(B56="",H56=""),"",IFERROR(IF(B56="Compra",H56+G56,H56-G56),""))</f>
        <v/>
      </c>
      <c r="J56" s="7" t="n"/>
      <c r="K56" s="7" t="n"/>
    </row>
    <row r="57">
      <c r="A57" s="26" t="n"/>
      <c r="B57" s="19" t="n"/>
      <c r="C57" s="19" t="n"/>
      <c r="D57" s="20">
        <f>IF(C57="","",IFERROR(VLOOKUP(C57,'Carteira'!$A$5:$C$104,2,FALSE),"Ticker não cadastrado"))</f>
        <v/>
      </c>
      <c r="E57" s="21" t="n"/>
      <c r="F57" s="10" t="n"/>
      <c r="G57" s="10" t="n"/>
      <c r="H57" s="9">
        <f>IF(OR(E57="",F57=""),"",E57*F57)</f>
        <v/>
      </c>
      <c r="I57" s="9">
        <f>IF(OR(B57="",H57=""),"",IFERROR(IF(B57="Compra",H57+G57,H57-G57),""))</f>
        <v/>
      </c>
      <c r="J57" s="7" t="n"/>
      <c r="K57" s="7" t="n"/>
    </row>
    <row r="58">
      <c r="A58" s="26" t="n"/>
      <c r="B58" s="19" t="n"/>
      <c r="C58" s="19" t="n"/>
      <c r="D58" s="22">
        <f>IF(C58="","",IFERROR(VLOOKUP(C58,'Carteira'!$A$5:$C$104,2,FALSE),"Ticker não cadastrado"))</f>
        <v/>
      </c>
      <c r="E58" s="21" t="n"/>
      <c r="F58" s="10" t="n"/>
      <c r="G58" s="10" t="n"/>
      <c r="H58" s="14">
        <f>IF(OR(E58="",F58=""),"",E58*F58)</f>
        <v/>
      </c>
      <c r="I58" s="14">
        <f>IF(OR(B58="",H58=""),"",IFERROR(IF(B58="Compra",H58+G58,H58-G58),""))</f>
        <v/>
      </c>
      <c r="J58" s="7" t="n"/>
      <c r="K58" s="7" t="n"/>
    </row>
    <row r="59">
      <c r="A59" s="26" t="n"/>
      <c r="B59" s="19" t="n"/>
      <c r="C59" s="19" t="n"/>
      <c r="D59" s="20">
        <f>IF(C59="","",IFERROR(VLOOKUP(C59,'Carteira'!$A$5:$C$104,2,FALSE),"Ticker não cadastrado"))</f>
        <v/>
      </c>
      <c r="E59" s="21" t="n"/>
      <c r="F59" s="10" t="n"/>
      <c r="G59" s="10" t="n"/>
      <c r="H59" s="9">
        <f>IF(OR(E59="",F59=""),"",E59*F59)</f>
        <v/>
      </c>
      <c r="I59" s="9">
        <f>IF(OR(B59="",H59=""),"",IFERROR(IF(B59="Compra",H59+G59,H59-G59),""))</f>
        <v/>
      </c>
      <c r="J59" s="7" t="n"/>
      <c r="K59" s="7" t="n"/>
    </row>
    <row r="60">
      <c r="A60" s="26" t="n"/>
      <c r="B60" s="19" t="n"/>
      <c r="C60" s="19" t="n"/>
      <c r="D60" s="22">
        <f>IF(C60="","",IFERROR(VLOOKUP(C60,'Carteira'!$A$5:$C$104,2,FALSE),"Ticker não cadastrado"))</f>
        <v/>
      </c>
      <c r="E60" s="21" t="n"/>
      <c r="F60" s="10" t="n"/>
      <c r="G60" s="10" t="n"/>
      <c r="H60" s="14">
        <f>IF(OR(E60="",F60=""),"",E60*F60)</f>
        <v/>
      </c>
      <c r="I60" s="14">
        <f>IF(OR(B60="",H60=""),"",IFERROR(IF(B60="Compra",H60+G60,H60-G60),""))</f>
        <v/>
      </c>
      <c r="J60" s="7" t="n"/>
      <c r="K60" s="7" t="n"/>
    </row>
    <row r="61">
      <c r="A61" s="26" t="n"/>
      <c r="B61" s="19" t="n"/>
      <c r="C61" s="19" t="n"/>
      <c r="D61" s="20">
        <f>IF(C61="","",IFERROR(VLOOKUP(C61,'Carteira'!$A$5:$C$104,2,FALSE),"Ticker não cadastrado"))</f>
        <v/>
      </c>
      <c r="E61" s="21" t="n"/>
      <c r="F61" s="10" t="n"/>
      <c r="G61" s="10" t="n"/>
      <c r="H61" s="9">
        <f>IF(OR(E61="",F61=""),"",E61*F61)</f>
        <v/>
      </c>
      <c r="I61" s="9">
        <f>IF(OR(B61="",H61=""),"",IFERROR(IF(B61="Compra",H61+G61,H61-G61),""))</f>
        <v/>
      </c>
      <c r="J61" s="7" t="n"/>
      <c r="K61" s="7" t="n"/>
    </row>
    <row r="62">
      <c r="A62" s="26" t="n"/>
      <c r="B62" s="19" t="n"/>
      <c r="C62" s="19" t="n"/>
      <c r="D62" s="22">
        <f>IF(C62="","",IFERROR(VLOOKUP(C62,'Carteira'!$A$5:$C$104,2,FALSE),"Ticker não cadastrado"))</f>
        <v/>
      </c>
      <c r="E62" s="21" t="n"/>
      <c r="F62" s="10" t="n"/>
      <c r="G62" s="10" t="n"/>
      <c r="H62" s="14">
        <f>IF(OR(E62="",F62=""),"",E62*F62)</f>
        <v/>
      </c>
      <c r="I62" s="14">
        <f>IF(OR(B62="",H62=""),"",IFERROR(IF(B62="Compra",H62+G62,H62-G62),""))</f>
        <v/>
      </c>
      <c r="J62" s="7" t="n"/>
      <c r="K62" s="7" t="n"/>
    </row>
    <row r="63">
      <c r="A63" s="26" t="n"/>
      <c r="B63" s="19" t="n"/>
      <c r="C63" s="19" t="n"/>
      <c r="D63" s="20">
        <f>IF(C63="","",IFERROR(VLOOKUP(C63,'Carteira'!$A$5:$C$104,2,FALSE),"Ticker não cadastrado"))</f>
        <v/>
      </c>
      <c r="E63" s="21" t="n"/>
      <c r="F63" s="10" t="n"/>
      <c r="G63" s="10" t="n"/>
      <c r="H63" s="9">
        <f>IF(OR(E63="",F63=""),"",E63*F63)</f>
        <v/>
      </c>
      <c r="I63" s="9">
        <f>IF(OR(B63="",H63=""),"",IFERROR(IF(B63="Compra",H63+G63,H63-G63),""))</f>
        <v/>
      </c>
      <c r="J63" s="7" t="n"/>
      <c r="K63" s="7" t="n"/>
    </row>
    <row r="64">
      <c r="A64" s="26" t="n"/>
      <c r="B64" s="19" t="n"/>
      <c r="C64" s="19" t="n"/>
      <c r="D64" s="22">
        <f>IF(C64="","",IFERROR(VLOOKUP(C64,'Carteira'!$A$5:$C$104,2,FALSE),"Ticker não cadastrado"))</f>
        <v/>
      </c>
      <c r="E64" s="21" t="n"/>
      <c r="F64" s="10" t="n"/>
      <c r="G64" s="10" t="n"/>
      <c r="H64" s="14">
        <f>IF(OR(E64="",F64=""),"",E64*F64)</f>
        <v/>
      </c>
      <c r="I64" s="14">
        <f>IF(OR(B64="",H64=""),"",IFERROR(IF(B64="Compra",H64+G64,H64-G64),""))</f>
        <v/>
      </c>
      <c r="J64" s="7" t="n"/>
      <c r="K64" s="7" t="n"/>
    </row>
    <row r="65">
      <c r="A65" s="26" t="n"/>
      <c r="B65" s="19" t="n"/>
      <c r="C65" s="19" t="n"/>
      <c r="D65" s="20">
        <f>IF(C65="","",IFERROR(VLOOKUP(C65,'Carteira'!$A$5:$C$104,2,FALSE),"Ticker não cadastrado"))</f>
        <v/>
      </c>
      <c r="E65" s="21" t="n"/>
      <c r="F65" s="10" t="n"/>
      <c r="G65" s="10" t="n"/>
      <c r="H65" s="9">
        <f>IF(OR(E65="",F65=""),"",E65*F65)</f>
        <v/>
      </c>
      <c r="I65" s="9">
        <f>IF(OR(B65="",H65=""),"",IFERROR(IF(B65="Compra",H65+G65,H65-G65),""))</f>
        <v/>
      </c>
      <c r="J65" s="7" t="n"/>
      <c r="K65" s="7" t="n"/>
    </row>
    <row r="66">
      <c r="A66" s="26" t="n"/>
      <c r="B66" s="19" t="n"/>
      <c r="C66" s="19" t="n"/>
      <c r="D66" s="22">
        <f>IF(C66="","",IFERROR(VLOOKUP(C66,'Carteira'!$A$5:$C$104,2,FALSE),"Ticker não cadastrado"))</f>
        <v/>
      </c>
      <c r="E66" s="21" t="n"/>
      <c r="F66" s="10" t="n"/>
      <c r="G66" s="10" t="n"/>
      <c r="H66" s="14">
        <f>IF(OR(E66="",F66=""),"",E66*F66)</f>
        <v/>
      </c>
      <c r="I66" s="14">
        <f>IF(OR(B66="",H66=""),"",IFERROR(IF(B66="Compra",H66+G66,H66-G66),""))</f>
        <v/>
      </c>
      <c r="J66" s="7" t="n"/>
      <c r="K66" s="7" t="n"/>
    </row>
    <row r="67">
      <c r="A67" s="26" t="n"/>
      <c r="B67" s="19" t="n"/>
      <c r="C67" s="19" t="n"/>
      <c r="D67" s="20">
        <f>IF(C67="","",IFERROR(VLOOKUP(C67,'Carteira'!$A$5:$C$104,2,FALSE),"Ticker não cadastrado"))</f>
        <v/>
      </c>
      <c r="E67" s="21" t="n"/>
      <c r="F67" s="10" t="n"/>
      <c r="G67" s="10" t="n"/>
      <c r="H67" s="9">
        <f>IF(OR(E67="",F67=""),"",E67*F67)</f>
        <v/>
      </c>
      <c r="I67" s="9">
        <f>IF(OR(B67="",H67=""),"",IFERROR(IF(B67="Compra",H67+G67,H67-G67),""))</f>
        <v/>
      </c>
      <c r="J67" s="7" t="n"/>
      <c r="K67" s="7" t="n"/>
    </row>
    <row r="68">
      <c r="A68" s="26" t="n"/>
      <c r="B68" s="19" t="n"/>
      <c r="C68" s="19" t="n"/>
      <c r="D68" s="22">
        <f>IF(C68="","",IFERROR(VLOOKUP(C68,'Carteira'!$A$5:$C$104,2,FALSE),"Ticker não cadastrado"))</f>
        <v/>
      </c>
      <c r="E68" s="21" t="n"/>
      <c r="F68" s="10" t="n"/>
      <c r="G68" s="10" t="n"/>
      <c r="H68" s="14">
        <f>IF(OR(E68="",F68=""),"",E68*F68)</f>
        <v/>
      </c>
      <c r="I68" s="14">
        <f>IF(OR(B68="",H68=""),"",IFERROR(IF(B68="Compra",H68+G68,H68-G68),""))</f>
        <v/>
      </c>
      <c r="J68" s="7" t="n"/>
      <c r="K68" s="7" t="n"/>
    </row>
    <row r="69">
      <c r="A69" s="26" t="n"/>
      <c r="B69" s="19" t="n"/>
      <c r="C69" s="19" t="n"/>
      <c r="D69" s="20">
        <f>IF(C69="","",IFERROR(VLOOKUP(C69,'Carteira'!$A$5:$C$104,2,FALSE),"Ticker não cadastrado"))</f>
        <v/>
      </c>
      <c r="E69" s="21" t="n"/>
      <c r="F69" s="10" t="n"/>
      <c r="G69" s="10" t="n"/>
      <c r="H69" s="9">
        <f>IF(OR(E69="",F69=""),"",E69*F69)</f>
        <v/>
      </c>
      <c r="I69" s="9">
        <f>IF(OR(B69="",H69=""),"",IFERROR(IF(B69="Compra",H69+G69,H69-G69),""))</f>
        <v/>
      </c>
      <c r="J69" s="7" t="n"/>
      <c r="K69" s="7" t="n"/>
    </row>
    <row r="70">
      <c r="A70" s="26" t="n"/>
      <c r="B70" s="19" t="n"/>
      <c r="C70" s="19" t="n"/>
      <c r="D70" s="22">
        <f>IF(C70="","",IFERROR(VLOOKUP(C70,'Carteira'!$A$5:$C$104,2,FALSE),"Ticker não cadastrado"))</f>
        <v/>
      </c>
      <c r="E70" s="21" t="n"/>
      <c r="F70" s="10" t="n"/>
      <c r="G70" s="10" t="n"/>
      <c r="H70" s="14">
        <f>IF(OR(E70="",F70=""),"",E70*F70)</f>
        <v/>
      </c>
      <c r="I70" s="14">
        <f>IF(OR(B70="",H70=""),"",IFERROR(IF(B70="Compra",H70+G70,H70-G70),""))</f>
        <v/>
      </c>
      <c r="J70" s="7" t="n"/>
      <c r="K70" s="7" t="n"/>
    </row>
    <row r="71">
      <c r="A71" s="26" t="n"/>
      <c r="B71" s="19" t="n"/>
      <c r="C71" s="19" t="n"/>
      <c r="D71" s="20">
        <f>IF(C71="","",IFERROR(VLOOKUP(C71,'Carteira'!$A$5:$C$104,2,FALSE),"Ticker não cadastrado"))</f>
        <v/>
      </c>
      <c r="E71" s="21" t="n"/>
      <c r="F71" s="10" t="n"/>
      <c r="G71" s="10" t="n"/>
      <c r="H71" s="9">
        <f>IF(OR(E71="",F71=""),"",E71*F71)</f>
        <v/>
      </c>
      <c r="I71" s="9">
        <f>IF(OR(B71="",H71=""),"",IFERROR(IF(B71="Compra",H71+G71,H71-G71),""))</f>
        <v/>
      </c>
      <c r="J71" s="7" t="n"/>
      <c r="K71" s="7" t="n"/>
    </row>
    <row r="72">
      <c r="A72" s="26" t="n"/>
      <c r="B72" s="19" t="n"/>
      <c r="C72" s="19" t="n"/>
      <c r="D72" s="22">
        <f>IF(C72="","",IFERROR(VLOOKUP(C72,'Carteira'!$A$5:$C$104,2,FALSE),"Ticker não cadastrado"))</f>
        <v/>
      </c>
      <c r="E72" s="21" t="n"/>
      <c r="F72" s="10" t="n"/>
      <c r="G72" s="10" t="n"/>
      <c r="H72" s="14">
        <f>IF(OR(E72="",F72=""),"",E72*F72)</f>
        <v/>
      </c>
      <c r="I72" s="14">
        <f>IF(OR(B72="",H72=""),"",IFERROR(IF(B72="Compra",H72+G72,H72-G72),""))</f>
        <v/>
      </c>
      <c r="J72" s="7" t="n"/>
      <c r="K72" s="7" t="n"/>
    </row>
    <row r="73">
      <c r="A73" s="26" t="n"/>
      <c r="B73" s="19" t="n"/>
      <c r="C73" s="19" t="n"/>
      <c r="D73" s="20">
        <f>IF(C73="","",IFERROR(VLOOKUP(C73,'Carteira'!$A$5:$C$104,2,FALSE),"Ticker não cadastrado"))</f>
        <v/>
      </c>
      <c r="E73" s="21" t="n"/>
      <c r="F73" s="10" t="n"/>
      <c r="G73" s="10" t="n"/>
      <c r="H73" s="9">
        <f>IF(OR(E73="",F73=""),"",E73*F73)</f>
        <v/>
      </c>
      <c r="I73" s="9">
        <f>IF(OR(B73="",H73=""),"",IFERROR(IF(B73="Compra",H73+G73,H73-G73),""))</f>
        <v/>
      </c>
      <c r="J73" s="7" t="n"/>
      <c r="K73" s="7" t="n"/>
    </row>
    <row r="74">
      <c r="A74" s="26" t="n"/>
      <c r="B74" s="19" t="n"/>
      <c r="C74" s="19" t="n"/>
      <c r="D74" s="22">
        <f>IF(C74="","",IFERROR(VLOOKUP(C74,'Carteira'!$A$5:$C$104,2,FALSE),"Ticker não cadastrado"))</f>
        <v/>
      </c>
      <c r="E74" s="21" t="n"/>
      <c r="F74" s="10" t="n"/>
      <c r="G74" s="10" t="n"/>
      <c r="H74" s="14">
        <f>IF(OR(E74="",F74=""),"",E74*F74)</f>
        <v/>
      </c>
      <c r="I74" s="14">
        <f>IF(OR(B74="",H74=""),"",IFERROR(IF(B74="Compra",H74+G74,H74-G74),""))</f>
        <v/>
      </c>
      <c r="J74" s="7" t="n"/>
      <c r="K74" s="7" t="n"/>
    </row>
    <row r="75">
      <c r="A75" s="26" t="n"/>
      <c r="B75" s="19" t="n"/>
      <c r="C75" s="19" t="n"/>
      <c r="D75" s="20">
        <f>IF(C75="","",IFERROR(VLOOKUP(C75,'Carteira'!$A$5:$C$104,2,FALSE),"Ticker não cadastrado"))</f>
        <v/>
      </c>
      <c r="E75" s="21" t="n"/>
      <c r="F75" s="10" t="n"/>
      <c r="G75" s="10" t="n"/>
      <c r="H75" s="9">
        <f>IF(OR(E75="",F75=""),"",E75*F75)</f>
        <v/>
      </c>
      <c r="I75" s="9">
        <f>IF(OR(B75="",H75=""),"",IFERROR(IF(B75="Compra",H75+G75,H75-G75),""))</f>
        <v/>
      </c>
      <c r="J75" s="7" t="n"/>
      <c r="K75" s="7" t="n"/>
    </row>
    <row r="76">
      <c r="A76" s="26" t="n"/>
      <c r="B76" s="19" t="n"/>
      <c r="C76" s="19" t="n"/>
      <c r="D76" s="22">
        <f>IF(C76="","",IFERROR(VLOOKUP(C76,'Carteira'!$A$5:$C$104,2,FALSE),"Ticker não cadastrado"))</f>
        <v/>
      </c>
      <c r="E76" s="21" t="n"/>
      <c r="F76" s="10" t="n"/>
      <c r="G76" s="10" t="n"/>
      <c r="H76" s="14">
        <f>IF(OR(E76="",F76=""),"",E76*F76)</f>
        <v/>
      </c>
      <c r="I76" s="14">
        <f>IF(OR(B76="",H76=""),"",IFERROR(IF(B76="Compra",H76+G76,H76-G76),""))</f>
        <v/>
      </c>
      <c r="J76" s="7" t="n"/>
      <c r="K76" s="7" t="n"/>
    </row>
    <row r="77">
      <c r="A77" s="26" t="n"/>
      <c r="B77" s="19" t="n"/>
      <c r="C77" s="19" t="n"/>
      <c r="D77" s="20">
        <f>IF(C77="","",IFERROR(VLOOKUP(C77,'Carteira'!$A$5:$C$104,2,FALSE),"Ticker não cadastrado"))</f>
        <v/>
      </c>
      <c r="E77" s="21" t="n"/>
      <c r="F77" s="10" t="n"/>
      <c r="G77" s="10" t="n"/>
      <c r="H77" s="9">
        <f>IF(OR(E77="",F77=""),"",E77*F77)</f>
        <v/>
      </c>
      <c r="I77" s="9">
        <f>IF(OR(B77="",H77=""),"",IFERROR(IF(B77="Compra",H77+G77,H77-G77),""))</f>
        <v/>
      </c>
      <c r="J77" s="7" t="n"/>
      <c r="K77" s="7" t="n"/>
    </row>
    <row r="78">
      <c r="A78" s="26" t="n"/>
      <c r="B78" s="19" t="n"/>
      <c r="C78" s="19" t="n"/>
      <c r="D78" s="22">
        <f>IF(C78="","",IFERROR(VLOOKUP(C78,'Carteira'!$A$5:$C$104,2,FALSE),"Ticker não cadastrado"))</f>
        <v/>
      </c>
      <c r="E78" s="21" t="n"/>
      <c r="F78" s="10" t="n"/>
      <c r="G78" s="10" t="n"/>
      <c r="H78" s="14">
        <f>IF(OR(E78="",F78=""),"",E78*F78)</f>
        <v/>
      </c>
      <c r="I78" s="14">
        <f>IF(OR(B78="",H78=""),"",IFERROR(IF(B78="Compra",H78+G78,H78-G78),""))</f>
        <v/>
      </c>
      <c r="J78" s="7" t="n"/>
      <c r="K78" s="7" t="n"/>
    </row>
    <row r="79">
      <c r="A79" s="26" t="n"/>
      <c r="B79" s="19" t="n"/>
      <c r="C79" s="19" t="n"/>
      <c r="D79" s="20">
        <f>IF(C79="","",IFERROR(VLOOKUP(C79,'Carteira'!$A$5:$C$104,2,FALSE),"Ticker não cadastrado"))</f>
        <v/>
      </c>
      <c r="E79" s="21" t="n"/>
      <c r="F79" s="10" t="n"/>
      <c r="G79" s="10" t="n"/>
      <c r="H79" s="9">
        <f>IF(OR(E79="",F79=""),"",E79*F79)</f>
        <v/>
      </c>
      <c r="I79" s="9">
        <f>IF(OR(B79="",H79=""),"",IFERROR(IF(B79="Compra",H79+G79,H79-G79),""))</f>
        <v/>
      </c>
      <c r="J79" s="7" t="n"/>
      <c r="K79" s="7" t="n"/>
    </row>
    <row r="80">
      <c r="A80" s="26" t="n"/>
      <c r="B80" s="19" t="n"/>
      <c r="C80" s="19" t="n"/>
      <c r="D80" s="22">
        <f>IF(C80="","",IFERROR(VLOOKUP(C80,'Carteira'!$A$5:$C$104,2,FALSE),"Ticker não cadastrado"))</f>
        <v/>
      </c>
      <c r="E80" s="21" t="n"/>
      <c r="F80" s="10" t="n"/>
      <c r="G80" s="10" t="n"/>
      <c r="H80" s="14">
        <f>IF(OR(E80="",F80=""),"",E80*F80)</f>
        <v/>
      </c>
      <c r="I80" s="14">
        <f>IF(OR(B80="",H80=""),"",IFERROR(IF(B80="Compra",H80+G80,H80-G80),""))</f>
        <v/>
      </c>
      <c r="J80" s="7" t="n"/>
      <c r="K80" s="7" t="n"/>
    </row>
    <row r="81">
      <c r="A81" s="26" t="n"/>
      <c r="B81" s="19" t="n"/>
      <c r="C81" s="19" t="n"/>
      <c r="D81" s="20">
        <f>IF(C81="","",IFERROR(VLOOKUP(C81,'Carteira'!$A$5:$C$104,2,FALSE),"Ticker não cadastrado"))</f>
        <v/>
      </c>
      <c r="E81" s="21" t="n"/>
      <c r="F81" s="10" t="n"/>
      <c r="G81" s="10" t="n"/>
      <c r="H81" s="9">
        <f>IF(OR(E81="",F81=""),"",E81*F81)</f>
        <v/>
      </c>
      <c r="I81" s="9">
        <f>IF(OR(B81="",H81=""),"",IFERROR(IF(B81="Compra",H81+G81,H81-G81),""))</f>
        <v/>
      </c>
      <c r="J81" s="7" t="n"/>
      <c r="K81" s="7" t="n"/>
    </row>
    <row r="82">
      <c r="A82" s="26" t="n"/>
      <c r="B82" s="19" t="n"/>
      <c r="C82" s="19" t="n"/>
      <c r="D82" s="22">
        <f>IF(C82="","",IFERROR(VLOOKUP(C82,'Carteira'!$A$5:$C$104,2,FALSE),"Ticker não cadastrado"))</f>
        <v/>
      </c>
      <c r="E82" s="21" t="n"/>
      <c r="F82" s="10" t="n"/>
      <c r="G82" s="10" t="n"/>
      <c r="H82" s="14">
        <f>IF(OR(E82="",F82=""),"",E82*F82)</f>
        <v/>
      </c>
      <c r="I82" s="14">
        <f>IF(OR(B82="",H82=""),"",IFERROR(IF(B82="Compra",H82+G82,H82-G82),""))</f>
        <v/>
      </c>
      <c r="J82" s="7" t="n"/>
      <c r="K82" s="7" t="n"/>
    </row>
    <row r="83">
      <c r="A83" s="26" t="n"/>
      <c r="B83" s="19" t="n"/>
      <c r="C83" s="19" t="n"/>
      <c r="D83" s="20">
        <f>IF(C83="","",IFERROR(VLOOKUP(C83,'Carteira'!$A$5:$C$104,2,FALSE),"Ticker não cadastrado"))</f>
        <v/>
      </c>
      <c r="E83" s="21" t="n"/>
      <c r="F83" s="10" t="n"/>
      <c r="G83" s="10" t="n"/>
      <c r="H83" s="9">
        <f>IF(OR(E83="",F83=""),"",E83*F83)</f>
        <v/>
      </c>
      <c r="I83" s="9">
        <f>IF(OR(B83="",H83=""),"",IFERROR(IF(B83="Compra",H83+G83,H83-G83),""))</f>
        <v/>
      </c>
      <c r="J83" s="7" t="n"/>
      <c r="K83" s="7" t="n"/>
    </row>
    <row r="84">
      <c r="A84" s="26" t="n"/>
      <c r="B84" s="19" t="n"/>
      <c r="C84" s="19" t="n"/>
      <c r="D84" s="22">
        <f>IF(C84="","",IFERROR(VLOOKUP(C84,'Carteira'!$A$5:$C$104,2,FALSE),"Ticker não cadastrado"))</f>
        <v/>
      </c>
      <c r="E84" s="21" t="n"/>
      <c r="F84" s="10" t="n"/>
      <c r="G84" s="10" t="n"/>
      <c r="H84" s="14">
        <f>IF(OR(E84="",F84=""),"",E84*F84)</f>
        <v/>
      </c>
      <c r="I84" s="14">
        <f>IF(OR(B84="",H84=""),"",IFERROR(IF(B84="Compra",H84+G84,H84-G84),""))</f>
        <v/>
      </c>
      <c r="J84" s="7" t="n"/>
      <c r="K84" s="7" t="n"/>
    </row>
    <row r="85">
      <c r="A85" s="26" t="n"/>
      <c r="B85" s="19" t="n"/>
      <c r="C85" s="19" t="n"/>
      <c r="D85" s="20">
        <f>IF(C85="","",IFERROR(VLOOKUP(C85,'Carteira'!$A$5:$C$104,2,FALSE),"Ticker não cadastrado"))</f>
        <v/>
      </c>
      <c r="E85" s="21" t="n"/>
      <c r="F85" s="10" t="n"/>
      <c r="G85" s="10" t="n"/>
      <c r="H85" s="9">
        <f>IF(OR(E85="",F85=""),"",E85*F85)</f>
        <v/>
      </c>
      <c r="I85" s="9">
        <f>IF(OR(B85="",H85=""),"",IFERROR(IF(B85="Compra",H85+G85,H85-G85),""))</f>
        <v/>
      </c>
      <c r="J85" s="7" t="n"/>
      <c r="K85" s="7" t="n"/>
    </row>
    <row r="86">
      <c r="A86" s="26" t="n"/>
      <c r="B86" s="19" t="n"/>
      <c r="C86" s="19" t="n"/>
      <c r="D86" s="22">
        <f>IF(C86="","",IFERROR(VLOOKUP(C86,'Carteira'!$A$5:$C$104,2,FALSE),"Ticker não cadastrado"))</f>
        <v/>
      </c>
      <c r="E86" s="21" t="n"/>
      <c r="F86" s="10" t="n"/>
      <c r="G86" s="10" t="n"/>
      <c r="H86" s="14">
        <f>IF(OR(E86="",F86=""),"",E86*F86)</f>
        <v/>
      </c>
      <c r="I86" s="14">
        <f>IF(OR(B86="",H86=""),"",IFERROR(IF(B86="Compra",H86+G86,H86-G86),""))</f>
        <v/>
      </c>
      <c r="J86" s="7" t="n"/>
      <c r="K86" s="7" t="n"/>
    </row>
    <row r="87">
      <c r="A87" s="26" t="n"/>
      <c r="B87" s="19" t="n"/>
      <c r="C87" s="19" t="n"/>
      <c r="D87" s="20">
        <f>IF(C87="","",IFERROR(VLOOKUP(C87,'Carteira'!$A$5:$C$104,2,FALSE),"Ticker não cadastrado"))</f>
        <v/>
      </c>
      <c r="E87" s="21" t="n"/>
      <c r="F87" s="10" t="n"/>
      <c r="G87" s="10" t="n"/>
      <c r="H87" s="9">
        <f>IF(OR(E87="",F87=""),"",E87*F87)</f>
        <v/>
      </c>
      <c r="I87" s="9">
        <f>IF(OR(B87="",H87=""),"",IFERROR(IF(B87="Compra",H87+G87,H87-G87),""))</f>
        <v/>
      </c>
      <c r="J87" s="7" t="n"/>
      <c r="K87" s="7" t="n"/>
    </row>
    <row r="88">
      <c r="A88" s="26" t="n"/>
      <c r="B88" s="19" t="n"/>
      <c r="C88" s="19" t="n"/>
      <c r="D88" s="22">
        <f>IF(C88="","",IFERROR(VLOOKUP(C88,'Carteira'!$A$5:$C$104,2,FALSE),"Ticker não cadastrado"))</f>
        <v/>
      </c>
      <c r="E88" s="21" t="n"/>
      <c r="F88" s="10" t="n"/>
      <c r="G88" s="10" t="n"/>
      <c r="H88" s="14">
        <f>IF(OR(E88="",F88=""),"",E88*F88)</f>
        <v/>
      </c>
      <c r="I88" s="14">
        <f>IF(OR(B88="",H88=""),"",IFERROR(IF(B88="Compra",H88+G88,H88-G88),""))</f>
        <v/>
      </c>
      <c r="J88" s="7" t="n"/>
      <c r="K88" s="7" t="n"/>
    </row>
    <row r="89">
      <c r="A89" s="26" t="n"/>
      <c r="B89" s="19" t="n"/>
      <c r="C89" s="19" t="n"/>
      <c r="D89" s="20">
        <f>IF(C89="","",IFERROR(VLOOKUP(C89,'Carteira'!$A$5:$C$104,2,FALSE),"Ticker não cadastrado"))</f>
        <v/>
      </c>
      <c r="E89" s="21" t="n"/>
      <c r="F89" s="10" t="n"/>
      <c r="G89" s="10" t="n"/>
      <c r="H89" s="9">
        <f>IF(OR(E89="",F89=""),"",E89*F89)</f>
        <v/>
      </c>
      <c r="I89" s="9">
        <f>IF(OR(B89="",H89=""),"",IFERROR(IF(B89="Compra",H89+G89,H89-G89),""))</f>
        <v/>
      </c>
      <c r="J89" s="7" t="n"/>
      <c r="K89" s="7" t="n"/>
    </row>
    <row r="90">
      <c r="A90" s="26" t="n"/>
      <c r="B90" s="19" t="n"/>
      <c r="C90" s="19" t="n"/>
      <c r="D90" s="22">
        <f>IF(C90="","",IFERROR(VLOOKUP(C90,'Carteira'!$A$5:$C$104,2,FALSE),"Ticker não cadastrado"))</f>
        <v/>
      </c>
      <c r="E90" s="21" t="n"/>
      <c r="F90" s="10" t="n"/>
      <c r="G90" s="10" t="n"/>
      <c r="H90" s="14">
        <f>IF(OR(E90="",F90=""),"",E90*F90)</f>
        <v/>
      </c>
      <c r="I90" s="14">
        <f>IF(OR(B90="",H90=""),"",IFERROR(IF(B90="Compra",H90+G90,H90-G90),""))</f>
        <v/>
      </c>
      <c r="J90" s="7" t="n"/>
      <c r="K90" s="7" t="n"/>
    </row>
    <row r="91">
      <c r="A91" s="26" t="n"/>
      <c r="B91" s="19" t="n"/>
      <c r="C91" s="19" t="n"/>
      <c r="D91" s="20">
        <f>IF(C91="","",IFERROR(VLOOKUP(C91,'Carteira'!$A$5:$C$104,2,FALSE),"Ticker não cadastrado"))</f>
        <v/>
      </c>
      <c r="E91" s="21" t="n"/>
      <c r="F91" s="10" t="n"/>
      <c r="G91" s="10" t="n"/>
      <c r="H91" s="9">
        <f>IF(OR(E91="",F91=""),"",E91*F91)</f>
        <v/>
      </c>
      <c r="I91" s="9">
        <f>IF(OR(B91="",H91=""),"",IFERROR(IF(B91="Compra",H91+G91,H91-G91),""))</f>
        <v/>
      </c>
      <c r="J91" s="7" t="n"/>
      <c r="K91" s="7" t="n"/>
    </row>
    <row r="92">
      <c r="A92" s="26" t="n"/>
      <c r="B92" s="19" t="n"/>
      <c r="C92" s="19" t="n"/>
      <c r="D92" s="22">
        <f>IF(C92="","",IFERROR(VLOOKUP(C92,'Carteira'!$A$5:$C$104,2,FALSE),"Ticker não cadastrado"))</f>
        <v/>
      </c>
      <c r="E92" s="21" t="n"/>
      <c r="F92" s="10" t="n"/>
      <c r="G92" s="10" t="n"/>
      <c r="H92" s="14">
        <f>IF(OR(E92="",F92=""),"",E92*F92)</f>
        <v/>
      </c>
      <c r="I92" s="14">
        <f>IF(OR(B92="",H92=""),"",IFERROR(IF(B92="Compra",H92+G92,H92-G92),""))</f>
        <v/>
      </c>
      <c r="J92" s="7" t="n"/>
      <c r="K92" s="7" t="n"/>
    </row>
    <row r="93">
      <c r="A93" s="26" t="n"/>
      <c r="B93" s="19" t="n"/>
      <c r="C93" s="19" t="n"/>
      <c r="D93" s="20">
        <f>IF(C93="","",IFERROR(VLOOKUP(C93,'Carteira'!$A$5:$C$104,2,FALSE),"Ticker não cadastrado"))</f>
        <v/>
      </c>
      <c r="E93" s="21" t="n"/>
      <c r="F93" s="10" t="n"/>
      <c r="G93" s="10" t="n"/>
      <c r="H93" s="9">
        <f>IF(OR(E93="",F93=""),"",E93*F93)</f>
        <v/>
      </c>
      <c r="I93" s="9">
        <f>IF(OR(B93="",H93=""),"",IFERROR(IF(B93="Compra",H93+G93,H93-G93),""))</f>
        <v/>
      </c>
      <c r="J93" s="7" t="n"/>
      <c r="K93" s="7" t="n"/>
    </row>
    <row r="94">
      <c r="A94" s="26" t="n"/>
      <c r="B94" s="19" t="n"/>
      <c r="C94" s="19" t="n"/>
      <c r="D94" s="22">
        <f>IF(C94="","",IFERROR(VLOOKUP(C94,'Carteira'!$A$5:$C$104,2,FALSE),"Ticker não cadastrado"))</f>
        <v/>
      </c>
      <c r="E94" s="21" t="n"/>
      <c r="F94" s="10" t="n"/>
      <c r="G94" s="10" t="n"/>
      <c r="H94" s="14">
        <f>IF(OR(E94="",F94=""),"",E94*F94)</f>
        <v/>
      </c>
      <c r="I94" s="14">
        <f>IF(OR(B94="",H94=""),"",IFERROR(IF(B94="Compra",H94+G94,H94-G94),""))</f>
        <v/>
      </c>
      <c r="J94" s="7" t="n"/>
      <c r="K94" s="7" t="n"/>
    </row>
    <row r="95">
      <c r="A95" s="26" t="n"/>
      <c r="B95" s="19" t="n"/>
      <c r="C95" s="19" t="n"/>
      <c r="D95" s="20">
        <f>IF(C95="","",IFERROR(VLOOKUP(C95,'Carteira'!$A$5:$C$104,2,FALSE),"Ticker não cadastrado"))</f>
        <v/>
      </c>
      <c r="E95" s="21" t="n"/>
      <c r="F95" s="10" t="n"/>
      <c r="G95" s="10" t="n"/>
      <c r="H95" s="9">
        <f>IF(OR(E95="",F95=""),"",E95*F95)</f>
        <v/>
      </c>
      <c r="I95" s="9">
        <f>IF(OR(B95="",H95=""),"",IFERROR(IF(B95="Compra",H95+G95,H95-G95),""))</f>
        <v/>
      </c>
      <c r="J95" s="7" t="n"/>
      <c r="K95" s="7" t="n"/>
    </row>
    <row r="96">
      <c r="A96" s="26" t="n"/>
      <c r="B96" s="19" t="n"/>
      <c r="C96" s="19" t="n"/>
      <c r="D96" s="22">
        <f>IF(C96="","",IFERROR(VLOOKUP(C96,'Carteira'!$A$5:$C$104,2,FALSE),"Ticker não cadastrado"))</f>
        <v/>
      </c>
      <c r="E96" s="21" t="n"/>
      <c r="F96" s="10" t="n"/>
      <c r="G96" s="10" t="n"/>
      <c r="H96" s="14">
        <f>IF(OR(E96="",F96=""),"",E96*F96)</f>
        <v/>
      </c>
      <c r="I96" s="14">
        <f>IF(OR(B96="",H96=""),"",IFERROR(IF(B96="Compra",H96+G96,H96-G96),""))</f>
        <v/>
      </c>
      <c r="J96" s="7" t="n"/>
      <c r="K96" s="7" t="n"/>
    </row>
    <row r="97">
      <c r="A97" s="26" t="n"/>
      <c r="B97" s="19" t="n"/>
      <c r="C97" s="19" t="n"/>
      <c r="D97" s="20">
        <f>IF(C97="","",IFERROR(VLOOKUP(C97,'Carteira'!$A$5:$C$104,2,FALSE),"Ticker não cadastrado"))</f>
        <v/>
      </c>
      <c r="E97" s="21" t="n"/>
      <c r="F97" s="10" t="n"/>
      <c r="G97" s="10" t="n"/>
      <c r="H97" s="9">
        <f>IF(OR(E97="",F97=""),"",E97*F97)</f>
        <v/>
      </c>
      <c r="I97" s="9">
        <f>IF(OR(B97="",H97=""),"",IFERROR(IF(B97="Compra",H97+G97,H97-G97),""))</f>
        <v/>
      </c>
      <c r="J97" s="7" t="n"/>
      <c r="K97" s="7" t="n"/>
    </row>
    <row r="98">
      <c r="A98" s="26" t="n"/>
      <c r="B98" s="19" t="n"/>
      <c r="C98" s="19" t="n"/>
      <c r="D98" s="22">
        <f>IF(C98="","",IFERROR(VLOOKUP(C98,'Carteira'!$A$5:$C$104,2,FALSE),"Ticker não cadastrado"))</f>
        <v/>
      </c>
      <c r="E98" s="21" t="n"/>
      <c r="F98" s="10" t="n"/>
      <c r="G98" s="10" t="n"/>
      <c r="H98" s="14">
        <f>IF(OR(E98="",F98=""),"",E98*F98)</f>
        <v/>
      </c>
      <c r="I98" s="14">
        <f>IF(OR(B98="",H98=""),"",IFERROR(IF(B98="Compra",H98+G98,H98-G98),""))</f>
        <v/>
      </c>
      <c r="J98" s="7" t="n"/>
      <c r="K98" s="7" t="n"/>
    </row>
    <row r="99">
      <c r="A99" s="26" t="n"/>
      <c r="B99" s="19" t="n"/>
      <c r="C99" s="19" t="n"/>
      <c r="D99" s="20">
        <f>IF(C99="","",IFERROR(VLOOKUP(C99,'Carteira'!$A$5:$C$104,2,FALSE),"Ticker não cadastrado"))</f>
        <v/>
      </c>
      <c r="E99" s="21" t="n"/>
      <c r="F99" s="10" t="n"/>
      <c r="G99" s="10" t="n"/>
      <c r="H99" s="9">
        <f>IF(OR(E99="",F99=""),"",E99*F99)</f>
        <v/>
      </c>
      <c r="I99" s="9">
        <f>IF(OR(B99="",H99=""),"",IFERROR(IF(B99="Compra",H99+G99,H99-G99),""))</f>
        <v/>
      </c>
      <c r="J99" s="7" t="n"/>
      <c r="K99" s="7" t="n"/>
    </row>
    <row r="100">
      <c r="A100" s="26" t="n"/>
      <c r="B100" s="19" t="n"/>
      <c r="C100" s="19" t="n"/>
      <c r="D100" s="22">
        <f>IF(C100="","",IFERROR(VLOOKUP(C100,'Carteira'!$A$5:$C$104,2,FALSE),"Ticker não cadastrado"))</f>
        <v/>
      </c>
      <c r="E100" s="21" t="n"/>
      <c r="F100" s="10" t="n"/>
      <c r="G100" s="10" t="n"/>
      <c r="H100" s="14">
        <f>IF(OR(E100="",F100=""),"",E100*F100)</f>
        <v/>
      </c>
      <c r="I100" s="14">
        <f>IF(OR(B100="",H100=""),"",IFERROR(IF(B100="Compra",H100+G100,H100-G100),""))</f>
        <v/>
      </c>
      <c r="J100" s="7" t="n"/>
      <c r="K100" s="7" t="n"/>
    </row>
    <row r="101">
      <c r="A101" s="26" t="n"/>
      <c r="B101" s="19" t="n"/>
      <c r="C101" s="19" t="n"/>
      <c r="D101" s="20">
        <f>IF(C101="","",IFERROR(VLOOKUP(C101,'Carteira'!$A$5:$C$104,2,FALSE),"Ticker não cadastrado"))</f>
        <v/>
      </c>
      <c r="E101" s="21" t="n"/>
      <c r="F101" s="10" t="n"/>
      <c r="G101" s="10" t="n"/>
      <c r="H101" s="9">
        <f>IF(OR(E101="",F101=""),"",E101*F101)</f>
        <v/>
      </c>
      <c r="I101" s="9">
        <f>IF(OR(B101="",H101=""),"",IFERROR(IF(B101="Compra",H101+G101,H101-G101),""))</f>
        <v/>
      </c>
      <c r="J101" s="7" t="n"/>
      <c r="K101" s="7" t="n"/>
    </row>
    <row r="102">
      <c r="A102" s="26" t="n"/>
      <c r="B102" s="19" t="n"/>
      <c r="C102" s="19" t="n"/>
      <c r="D102" s="22">
        <f>IF(C102="","",IFERROR(VLOOKUP(C102,'Carteira'!$A$5:$C$104,2,FALSE),"Ticker não cadastrado"))</f>
        <v/>
      </c>
      <c r="E102" s="21" t="n"/>
      <c r="F102" s="10" t="n"/>
      <c r="G102" s="10" t="n"/>
      <c r="H102" s="14">
        <f>IF(OR(E102="",F102=""),"",E102*F102)</f>
        <v/>
      </c>
      <c r="I102" s="14">
        <f>IF(OR(B102="",H102=""),"",IFERROR(IF(B102="Compra",H102+G102,H102-G102),""))</f>
        <v/>
      </c>
      <c r="J102" s="7" t="n"/>
      <c r="K102" s="7" t="n"/>
    </row>
    <row r="103">
      <c r="A103" s="26" t="n"/>
      <c r="B103" s="19" t="n"/>
      <c r="C103" s="19" t="n"/>
      <c r="D103" s="20">
        <f>IF(C103="","",IFERROR(VLOOKUP(C103,'Carteira'!$A$5:$C$104,2,FALSE),"Ticker não cadastrado"))</f>
        <v/>
      </c>
      <c r="E103" s="21" t="n"/>
      <c r="F103" s="10" t="n"/>
      <c r="G103" s="10" t="n"/>
      <c r="H103" s="9">
        <f>IF(OR(E103="",F103=""),"",E103*F103)</f>
        <v/>
      </c>
      <c r="I103" s="9">
        <f>IF(OR(B103="",H103=""),"",IFERROR(IF(B103="Compra",H103+G103,H103-G103),""))</f>
        <v/>
      </c>
      <c r="J103" s="7" t="n"/>
      <c r="K103" s="7" t="n"/>
    </row>
    <row r="104">
      <c r="A104" s="26" t="n"/>
      <c r="B104" s="19" t="n"/>
      <c r="C104" s="19" t="n"/>
      <c r="D104" s="22">
        <f>IF(C104="","",IFERROR(VLOOKUP(C104,'Carteira'!$A$5:$C$104,2,FALSE),"Ticker não cadastrado"))</f>
        <v/>
      </c>
      <c r="E104" s="21" t="n"/>
      <c r="F104" s="10" t="n"/>
      <c r="G104" s="10" t="n"/>
      <c r="H104" s="14">
        <f>IF(OR(E104="",F104=""),"",E104*F104)</f>
        <v/>
      </c>
      <c r="I104" s="14">
        <f>IF(OR(B104="",H104=""),"",IFERROR(IF(B104="Compra",H104+G104,H104-G104),""))</f>
        <v/>
      </c>
      <c r="J104" s="7" t="n"/>
      <c r="K104" s="7" t="n"/>
    </row>
  </sheetData>
  <autoFilter ref="A4:K104"/>
  <mergeCells count="1">
    <mergeCell ref="A1:K1"/>
  </mergeCells>
  <conditionalFormatting sqref="E5:E104">
    <cfRule type="expression" priority="1" dxfId="1">
      <formula>E5&lt;0</formula>
    </cfRule>
    <cfRule type="expression" priority="2" dxfId="0">
      <formula>E5&gt;0</formula>
    </cfRule>
  </conditionalFormatting>
  <dataValidations count="1">
    <dataValidation sqref="B5:B104" showErrorMessage="1" showInputMessage="1" allowBlank="1" type="list">
      <formula1>"Compra,Venda"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3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4" customWidth="1" min="9" max="9"/>
    <col width="14" customWidth="1" min="10" max="10"/>
    <col width="18" customWidth="1" min="11" max="11"/>
    <col width="18" customWidth="1" min="12" max="12"/>
  </cols>
  <sheetData>
    <row r="1" ht="26" customHeight="1">
      <c r="A1" s="1" t="inlineStr">
        <is>
          <t>Painel Gerencial da Carteira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/>
    <row r="3">
      <c r="A3" s="2" t="inlineStr">
        <is>
          <t>Total investido</t>
        </is>
      </c>
      <c r="B3" s="3">
        <f>SUM('Carteira'!$G$5:$G$104)</f>
        <v/>
      </c>
    </row>
    <row r="4">
      <c r="A4" s="2" t="inlineStr">
        <is>
          <t>Valor atual</t>
        </is>
      </c>
      <c r="B4" s="3">
        <f>SUM('Carteira'!$H$5:$H$104)</f>
        <v/>
      </c>
    </row>
    <row r="5">
      <c r="A5" s="2" t="inlineStr">
        <is>
          <t>Resultado em R$</t>
        </is>
      </c>
      <c r="B5" s="3">
        <f>SUM('Carteira'!$I$5:$I$104)</f>
        <v/>
      </c>
    </row>
    <row r="6">
      <c r="A6" s="2" t="inlineStr">
        <is>
          <t>Resultado percentual</t>
        </is>
      </c>
      <c r="B6" s="4">
        <f>IFERROR(B5/B3,0)</f>
        <v/>
      </c>
    </row>
    <row r="7"/>
    <row r="8"/>
    <row r="9">
      <c r="A9" s="6" t="inlineStr">
        <is>
          <t>Status</t>
        </is>
      </c>
      <c r="B9" s="6" t="inlineStr">
        <is>
          <t>Quantidade</t>
        </is>
      </c>
    </row>
    <row r="10">
      <c r="A10" s="20" t="inlineStr">
        <is>
          <t>Avaliar realização</t>
        </is>
      </c>
      <c r="B10" s="12">
        <f>COUNTIF('Carteira'!$K$5:$K$104,A10)</f>
        <v/>
      </c>
    </row>
    <row r="11">
      <c r="A11" s="22" t="inlineStr">
        <is>
          <t>Manter</t>
        </is>
      </c>
      <c r="B11" s="16">
        <f>COUNTIF('Carteira'!$K$5:$K$104,A11)</f>
        <v/>
      </c>
    </row>
    <row r="12">
      <c r="A12" s="20" t="inlineStr">
        <is>
          <t>Acompanhar</t>
        </is>
      </c>
      <c r="B12" s="12">
        <f>COUNTIF('Carteira'!$K$5:$K$104,A12)</f>
        <v/>
      </c>
    </row>
    <row r="13"/>
    <row r="14"/>
    <row r="15">
      <c r="A15" s="6" t="inlineStr">
        <is>
          <t>Setor</t>
        </is>
      </c>
      <c r="B15" s="6" t="inlineStr">
        <is>
          <t>Valor atual agregado</t>
        </is>
      </c>
    </row>
    <row r="16">
      <c r="A16" s="20" t="inlineStr">
        <is>
          <t>Bancos</t>
        </is>
      </c>
      <c r="B16" s="9">
        <f>IF(A16="","",SUMIF('Carteira'!$C$5:$C$104,A16,'Carteira'!$H$5:$H$104))</f>
        <v/>
      </c>
    </row>
    <row r="17">
      <c r="A17" s="22" t="inlineStr">
        <is>
          <t>Mineração</t>
        </is>
      </c>
      <c r="B17" s="14">
        <f>IF(A17="","",SUMIF('Carteira'!$C$5:$C$104,A17,'Carteira'!$H$5:$H$104))</f>
        <v/>
      </c>
    </row>
    <row r="18">
      <c r="A18" s="20" t="inlineStr">
        <is>
          <t>Petróleo e Gás</t>
        </is>
      </c>
      <c r="B18" s="9">
        <f>IF(A18="","",SUMIF('Carteira'!$C$5:$C$104,A18,'Carteira'!$H$5:$H$104))</f>
        <v/>
      </c>
    </row>
    <row r="19">
      <c r="A19" s="22" t="inlineStr">
        <is>
          <t>Bens Industriais</t>
        </is>
      </c>
      <c r="B19" s="14">
        <f>IF(A19="","",SUMIF('Carteira'!$C$5:$C$104,A19,'Carteira'!$H$5:$H$104))</f>
        <v/>
      </c>
    </row>
    <row r="20">
      <c r="A20" s="20" t="inlineStr">
        <is>
          <t>Bebidas</t>
        </is>
      </c>
      <c r="B20" s="9">
        <f>IF(A20="","",SUMIF('Carteira'!$C$5:$C$104,A20,'Carteira'!$H$5:$H$104))</f>
        <v/>
      </c>
    </row>
    <row r="21">
      <c r="A21" s="22" t="inlineStr">
        <is>
          <t>Serviços Financeiros</t>
        </is>
      </c>
      <c r="B21" s="14">
        <f>IF(A21="","",SUMIF('Carteira'!$C$5:$C$104,A21,'Carteira'!$H$5:$H$104))</f>
        <v/>
      </c>
    </row>
    <row r="22">
      <c r="A22" s="20" t="inlineStr">
        <is>
          <t>Varejo</t>
        </is>
      </c>
      <c r="B22" s="9">
        <f>IF(A22="","",SUMIF('Carteira'!$C$5:$C$104,A22,'Carteira'!$H$5:$H$104))</f>
        <v/>
      </c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>
      <c r="J38" s="6" t="inlineStr">
        <is>
          <t>Ativo</t>
        </is>
      </c>
      <c r="K38" s="6" t="inlineStr">
        <is>
          <t>Resultado positivo</t>
        </is>
      </c>
      <c r="L38" s="6" t="inlineStr">
        <is>
          <t>Resultado negativo</t>
        </is>
      </c>
    </row>
    <row r="39">
      <c r="J39" s="20">
        <f>IF('Carteira'!$A$5="","",'Carteira'!$A$5)</f>
        <v/>
      </c>
      <c r="K39" s="9">
        <f>IF('Carteira'!$A$5="","",IF('Carteira'!$I$5&gt;0,'Carteira'!$I$5,""))</f>
        <v/>
      </c>
      <c r="L39" s="9">
        <f>IF('Carteira'!$A$5="","",IF('Carteira'!$I$5&lt;0,'Carteira'!$I$5,""))</f>
        <v/>
      </c>
    </row>
    <row r="40">
      <c r="J40" s="22">
        <f>IF('Carteira'!$A$6="","",'Carteira'!$A$6)</f>
        <v/>
      </c>
      <c r="K40" s="14">
        <f>IF('Carteira'!$A$6="","",IF('Carteira'!$I$6&gt;0,'Carteira'!$I$6,""))</f>
        <v/>
      </c>
      <c r="L40" s="14">
        <f>IF('Carteira'!$A$6="","",IF('Carteira'!$I$6&lt;0,'Carteira'!$I$6,""))</f>
        <v/>
      </c>
    </row>
    <row r="41">
      <c r="J41" s="20">
        <f>IF('Carteira'!$A$7="","",'Carteira'!$A$7)</f>
        <v/>
      </c>
      <c r="K41" s="9">
        <f>IF('Carteira'!$A$7="","",IF('Carteira'!$I$7&gt;0,'Carteira'!$I$7,""))</f>
        <v/>
      </c>
      <c r="L41" s="9">
        <f>IF('Carteira'!$A$7="","",IF('Carteira'!$I$7&lt;0,'Carteira'!$I$7,""))</f>
        <v/>
      </c>
    </row>
    <row r="42">
      <c r="J42" s="22">
        <f>IF('Carteira'!$A$8="","",'Carteira'!$A$8)</f>
        <v/>
      </c>
      <c r="K42" s="14">
        <f>IF('Carteira'!$A$8="","",IF('Carteira'!$I$8&gt;0,'Carteira'!$I$8,""))</f>
        <v/>
      </c>
      <c r="L42" s="14">
        <f>IF('Carteira'!$A$8="","",IF('Carteira'!$I$8&lt;0,'Carteira'!$I$8,""))</f>
        <v/>
      </c>
    </row>
    <row r="43">
      <c r="J43" s="20">
        <f>IF('Carteira'!$A$9="","",'Carteira'!$A$9)</f>
        <v/>
      </c>
      <c r="K43" s="9">
        <f>IF('Carteira'!$A$9="","",IF('Carteira'!$I$9&gt;0,'Carteira'!$I$9,""))</f>
        <v/>
      </c>
      <c r="L43" s="9">
        <f>IF('Carteira'!$A$9="","",IF('Carteira'!$I$9&lt;0,'Carteira'!$I$9,""))</f>
        <v/>
      </c>
    </row>
    <row r="44">
      <c r="J44" s="22">
        <f>IF('Carteira'!$A$10="","",'Carteira'!$A$10)</f>
        <v/>
      </c>
      <c r="K44" s="14">
        <f>IF('Carteira'!$A$10="","",IF('Carteira'!$I$10&gt;0,'Carteira'!$I$10,""))</f>
        <v/>
      </c>
      <c r="L44" s="14">
        <f>IF('Carteira'!$A$10="","",IF('Carteira'!$I$10&lt;0,'Carteira'!$I$10,""))</f>
        <v/>
      </c>
    </row>
    <row r="45">
      <c r="J45" s="20">
        <f>IF('Carteira'!$A$11="","",'Carteira'!$A$11)</f>
        <v/>
      </c>
      <c r="K45" s="9">
        <f>IF('Carteira'!$A$11="","",IF('Carteira'!$I$11&gt;0,'Carteira'!$I$11,""))</f>
        <v/>
      </c>
      <c r="L45" s="9">
        <f>IF('Carteira'!$A$11="","",IF('Carteira'!$I$11&lt;0,'Carteira'!$I$11,""))</f>
        <v/>
      </c>
    </row>
    <row r="46">
      <c r="J46" s="22">
        <f>IF('Carteira'!$A$12="","",'Carteira'!$A$12)</f>
        <v/>
      </c>
      <c r="K46" s="14">
        <f>IF('Carteira'!$A$12="","",IF('Carteira'!$I$12&gt;0,'Carteira'!$I$12,""))</f>
        <v/>
      </c>
      <c r="L46" s="14">
        <f>IF('Carteira'!$A$12="","",IF('Carteira'!$I$12&lt;0,'Carteira'!$I$12,""))</f>
        <v/>
      </c>
    </row>
    <row r="47">
      <c r="J47" s="20">
        <f>IF('Carteira'!$A$13="","",'Carteira'!$A$13)</f>
        <v/>
      </c>
      <c r="K47" s="9">
        <f>IF('Carteira'!$A$13="","",IF('Carteira'!$I$13&gt;0,'Carteira'!$I$13,""))</f>
        <v/>
      </c>
      <c r="L47" s="9">
        <f>IF('Carteira'!$A$13="","",IF('Carteira'!$I$13&lt;0,'Carteira'!$I$13,""))</f>
        <v/>
      </c>
    </row>
    <row r="48">
      <c r="J48" s="22">
        <f>IF('Carteira'!$A$14="","",'Carteira'!$A$14)</f>
        <v/>
      </c>
      <c r="K48" s="14">
        <f>IF('Carteira'!$A$14="","",IF('Carteira'!$I$14&gt;0,'Carteira'!$I$14,""))</f>
        <v/>
      </c>
      <c r="L48" s="14">
        <f>IF('Carteira'!$A$14="","",IF('Carteira'!$I$14&lt;0,'Carteira'!$I$14,""))</f>
        <v/>
      </c>
    </row>
    <row r="49">
      <c r="J49" s="20">
        <f>IF('Carteira'!$A$15="","",'Carteira'!$A$15)</f>
        <v/>
      </c>
      <c r="K49" s="9">
        <f>IF('Carteira'!$A$15="","",IF('Carteira'!$I$15&gt;0,'Carteira'!$I$15,""))</f>
        <v/>
      </c>
      <c r="L49" s="9">
        <f>IF('Carteira'!$A$15="","",IF('Carteira'!$I$15&lt;0,'Carteira'!$I$15,""))</f>
        <v/>
      </c>
    </row>
    <row r="50">
      <c r="J50" s="22">
        <f>IF('Carteira'!$A$16="","",'Carteira'!$A$16)</f>
        <v/>
      </c>
      <c r="K50" s="14">
        <f>IF('Carteira'!$A$16="","",IF('Carteira'!$I$16&gt;0,'Carteira'!$I$16,""))</f>
        <v/>
      </c>
      <c r="L50" s="14">
        <f>IF('Carteira'!$A$16="","",IF('Carteira'!$I$16&lt;0,'Carteira'!$I$16,""))</f>
        <v/>
      </c>
    </row>
    <row r="51">
      <c r="J51" s="20">
        <f>IF('Carteira'!$A$17="","",'Carteira'!$A$17)</f>
        <v/>
      </c>
      <c r="K51" s="9">
        <f>IF('Carteira'!$A$17="","",IF('Carteira'!$I$17&gt;0,'Carteira'!$I$17,""))</f>
        <v/>
      </c>
      <c r="L51" s="9">
        <f>IF('Carteira'!$A$17="","",IF('Carteira'!$I$17&lt;0,'Carteira'!$I$17,""))</f>
        <v/>
      </c>
    </row>
    <row r="52">
      <c r="J52" s="22">
        <f>IF('Carteira'!$A$18="","",'Carteira'!$A$18)</f>
        <v/>
      </c>
      <c r="K52" s="14">
        <f>IF('Carteira'!$A$18="","",IF('Carteira'!$I$18&gt;0,'Carteira'!$I$18,""))</f>
        <v/>
      </c>
      <c r="L52" s="14">
        <f>IF('Carteira'!$A$18="","",IF('Carteira'!$I$18&lt;0,'Carteira'!$I$18,""))</f>
        <v/>
      </c>
    </row>
    <row r="53">
      <c r="J53" s="20">
        <f>IF('Carteira'!$A$19="","",'Carteira'!$A$19)</f>
        <v/>
      </c>
      <c r="K53" s="9">
        <f>IF('Carteira'!$A$19="","",IF('Carteira'!$I$19&gt;0,'Carteira'!$I$19,""))</f>
        <v/>
      </c>
      <c r="L53" s="9">
        <f>IF('Carteira'!$A$19="","",IF('Carteira'!$I$19&lt;0,'Carteira'!$I$19,""))</f>
        <v/>
      </c>
    </row>
    <row r="54">
      <c r="J54" s="22">
        <f>IF('Carteira'!$A$20="","",'Carteira'!$A$20)</f>
        <v/>
      </c>
      <c r="K54" s="14">
        <f>IF('Carteira'!$A$20="","",IF('Carteira'!$I$20&gt;0,'Carteira'!$I$20,""))</f>
        <v/>
      </c>
      <c r="L54" s="14">
        <f>IF('Carteira'!$A$20="","",IF('Carteira'!$I$20&lt;0,'Carteira'!$I$20,""))</f>
        <v/>
      </c>
    </row>
    <row r="55">
      <c r="J55" s="20">
        <f>IF('Carteira'!$A$21="","",'Carteira'!$A$21)</f>
        <v/>
      </c>
      <c r="K55" s="9">
        <f>IF('Carteira'!$A$21="","",IF('Carteira'!$I$21&gt;0,'Carteira'!$I$21,""))</f>
        <v/>
      </c>
      <c r="L55" s="9">
        <f>IF('Carteira'!$A$21="","",IF('Carteira'!$I$21&lt;0,'Carteira'!$I$21,""))</f>
        <v/>
      </c>
    </row>
    <row r="56">
      <c r="J56" s="22">
        <f>IF('Carteira'!$A$22="","",'Carteira'!$A$22)</f>
        <v/>
      </c>
      <c r="K56" s="14">
        <f>IF('Carteira'!$A$22="","",IF('Carteira'!$I$22&gt;0,'Carteira'!$I$22,""))</f>
        <v/>
      </c>
      <c r="L56" s="14">
        <f>IF('Carteira'!$A$22="","",IF('Carteira'!$I$22&lt;0,'Carteira'!$I$22,""))</f>
        <v/>
      </c>
    </row>
    <row r="57">
      <c r="J57" s="20">
        <f>IF('Carteira'!$A$23="","",'Carteira'!$A$23)</f>
        <v/>
      </c>
      <c r="K57" s="9">
        <f>IF('Carteira'!$A$23="","",IF('Carteira'!$I$23&gt;0,'Carteira'!$I$23,""))</f>
        <v/>
      </c>
      <c r="L57" s="9">
        <f>IF('Carteira'!$A$23="","",IF('Carteira'!$I$23&lt;0,'Carteira'!$I$23,""))</f>
        <v/>
      </c>
    </row>
    <row r="58">
      <c r="J58" s="22">
        <f>IF('Carteira'!$A$24="","",'Carteira'!$A$24)</f>
        <v/>
      </c>
      <c r="K58" s="14">
        <f>IF('Carteira'!$A$24="","",IF('Carteira'!$I$24&gt;0,'Carteira'!$I$24,""))</f>
        <v/>
      </c>
      <c r="L58" s="14">
        <f>IF('Carteira'!$A$24="","",IF('Carteira'!$I$24&lt;0,'Carteira'!$I$24,""))</f>
        <v/>
      </c>
    </row>
    <row r="59">
      <c r="J59" s="20">
        <f>IF('Carteira'!$A$25="","",'Carteira'!$A$25)</f>
        <v/>
      </c>
      <c r="K59" s="9">
        <f>IF('Carteira'!$A$25="","",IF('Carteira'!$I$25&gt;0,'Carteira'!$I$25,""))</f>
        <v/>
      </c>
      <c r="L59" s="9">
        <f>IF('Carteira'!$A$25="","",IF('Carteira'!$I$25&lt;0,'Carteira'!$I$25,""))</f>
        <v/>
      </c>
    </row>
    <row r="60">
      <c r="J60" s="22">
        <f>IF('Carteira'!$A$26="","",'Carteira'!$A$26)</f>
        <v/>
      </c>
      <c r="K60" s="14">
        <f>IF('Carteira'!$A$26="","",IF('Carteira'!$I$26&gt;0,'Carteira'!$I$26,""))</f>
        <v/>
      </c>
      <c r="L60" s="14">
        <f>IF('Carteira'!$A$26="","",IF('Carteira'!$I$26&lt;0,'Carteira'!$I$26,""))</f>
        <v/>
      </c>
    </row>
    <row r="61">
      <c r="J61" s="20">
        <f>IF('Carteira'!$A$27="","",'Carteira'!$A$27)</f>
        <v/>
      </c>
      <c r="K61" s="9">
        <f>IF('Carteira'!$A$27="","",IF('Carteira'!$I$27&gt;0,'Carteira'!$I$27,""))</f>
        <v/>
      </c>
      <c r="L61" s="9">
        <f>IF('Carteira'!$A$27="","",IF('Carteira'!$I$27&lt;0,'Carteira'!$I$27,""))</f>
        <v/>
      </c>
    </row>
    <row r="62">
      <c r="J62" s="22">
        <f>IF('Carteira'!$A$28="","",'Carteira'!$A$28)</f>
        <v/>
      </c>
      <c r="K62" s="14">
        <f>IF('Carteira'!$A$28="","",IF('Carteira'!$I$28&gt;0,'Carteira'!$I$28,""))</f>
        <v/>
      </c>
      <c r="L62" s="14">
        <f>IF('Carteira'!$A$28="","",IF('Carteira'!$I$28&lt;0,'Carteira'!$I$28,""))</f>
        <v/>
      </c>
    </row>
    <row r="63">
      <c r="J63" s="20">
        <f>IF('Carteira'!$A$29="","",'Carteira'!$A$29)</f>
        <v/>
      </c>
      <c r="K63" s="9">
        <f>IF('Carteira'!$A$29="","",IF('Carteira'!$I$29&gt;0,'Carteira'!$I$29,""))</f>
        <v/>
      </c>
      <c r="L63" s="9">
        <f>IF('Carteira'!$A$29="","",IF('Carteira'!$I$29&lt;0,'Carteira'!$I$29,""))</f>
        <v/>
      </c>
    </row>
    <row r="64">
      <c r="J64" s="22">
        <f>IF('Carteira'!$A$30="","",'Carteira'!$A$30)</f>
        <v/>
      </c>
      <c r="K64" s="14">
        <f>IF('Carteira'!$A$30="","",IF('Carteira'!$I$30&gt;0,'Carteira'!$I$30,""))</f>
        <v/>
      </c>
      <c r="L64" s="14">
        <f>IF('Carteira'!$A$30="","",IF('Carteira'!$I$30&lt;0,'Carteira'!$I$30,""))</f>
        <v/>
      </c>
    </row>
    <row r="65">
      <c r="J65" s="20">
        <f>IF('Carteira'!$A$31="","",'Carteira'!$A$31)</f>
        <v/>
      </c>
      <c r="K65" s="9">
        <f>IF('Carteira'!$A$31="","",IF('Carteira'!$I$31&gt;0,'Carteira'!$I$31,""))</f>
        <v/>
      </c>
      <c r="L65" s="9">
        <f>IF('Carteira'!$A$31="","",IF('Carteira'!$I$31&lt;0,'Carteira'!$I$31,""))</f>
        <v/>
      </c>
    </row>
    <row r="66">
      <c r="J66" s="22">
        <f>IF('Carteira'!$A$32="","",'Carteira'!$A$32)</f>
        <v/>
      </c>
      <c r="K66" s="14">
        <f>IF('Carteira'!$A$32="","",IF('Carteira'!$I$32&gt;0,'Carteira'!$I$32,""))</f>
        <v/>
      </c>
      <c r="L66" s="14">
        <f>IF('Carteira'!$A$32="","",IF('Carteira'!$I$32&lt;0,'Carteira'!$I$32,""))</f>
        <v/>
      </c>
    </row>
    <row r="67">
      <c r="J67" s="20">
        <f>IF('Carteira'!$A$33="","",'Carteira'!$A$33)</f>
        <v/>
      </c>
      <c r="K67" s="9">
        <f>IF('Carteira'!$A$33="","",IF('Carteira'!$I$33&gt;0,'Carteira'!$I$33,""))</f>
        <v/>
      </c>
      <c r="L67" s="9">
        <f>IF('Carteira'!$A$33="","",IF('Carteira'!$I$33&lt;0,'Carteira'!$I$33,""))</f>
        <v/>
      </c>
    </row>
    <row r="68">
      <c r="J68" s="22">
        <f>IF('Carteira'!$A$34="","",'Carteira'!$A$34)</f>
        <v/>
      </c>
      <c r="K68" s="14">
        <f>IF('Carteira'!$A$34="","",IF('Carteira'!$I$34&gt;0,'Carteira'!$I$34,""))</f>
        <v/>
      </c>
      <c r="L68" s="14">
        <f>IF('Carteira'!$A$34="","",IF('Carteira'!$I$34&lt;0,'Carteira'!$I$34,""))</f>
        <v/>
      </c>
    </row>
    <row r="69">
      <c r="J69" s="20">
        <f>IF('Carteira'!$A$35="","",'Carteira'!$A$35)</f>
        <v/>
      </c>
      <c r="K69" s="9">
        <f>IF('Carteira'!$A$35="","",IF('Carteira'!$I$35&gt;0,'Carteira'!$I$35,""))</f>
        <v/>
      </c>
      <c r="L69" s="9">
        <f>IF('Carteira'!$A$35="","",IF('Carteira'!$I$35&lt;0,'Carteira'!$I$35,""))</f>
        <v/>
      </c>
    </row>
    <row r="70">
      <c r="J70" s="22">
        <f>IF('Carteira'!$A$36="","",'Carteira'!$A$36)</f>
        <v/>
      </c>
      <c r="K70" s="14">
        <f>IF('Carteira'!$A$36="","",IF('Carteira'!$I$36&gt;0,'Carteira'!$I$36,""))</f>
        <v/>
      </c>
      <c r="L70" s="14">
        <f>IF('Carteira'!$A$36="","",IF('Carteira'!$I$36&lt;0,'Carteira'!$I$36,""))</f>
        <v/>
      </c>
    </row>
    <row r="71">
      <c r="J71" s="20">
        <f>IF('Carteira'!$A$37="","",'Carteira'!$A$37)</f>
        <v/>
      </c>
      <c r="K71" s="9">
        <f>IF('Carteira'!$A$37="","",IF('Carteira'!$I$37&gt;0,'Carteira'!$I$37,""))</f>
        <v/>
      </c>
      <c r="L71" s="9">
        <f>IF('Carteira'!$A$37="","",IF('Carteira'!$I$37&lt;0,'Carteira'!$I$37,""))</f>
        <v/>
      </c>
    </row>
    <row r="72">
      <c r="J72" s="22">
        <f>IF('Carteira'!$A$38="","",'Carteira'!$A$38)</f>
        <v/>
      </c>
      <c r="K72" s="14">
        <f>IF('Carteira'!$A$38="","",IF('Carteira'!$I$38&gt;0,'Carteira'!$I$38,""))</f>
        <v/>
      </c>
      <c r="L72" s="14">
        <f>IF('Carteira'!$A$38="","",IF('Carteira'!$I$38&lt;0,'Carteira'!$I$38,""))</f>
        <v/>
      </c>
    </row>
    <row r="73">
      <c r="J73" s="20">
        <f>IF('Carteira'!$A$39="","",'Carteira'!$A$39)</f>
        <v/>
      </c>
      <c r="K73" s="9">
        <f>IF('Carteira'!$A$39="","",IF('Carteira'!$I$39&gt;0,'Carteira'!$I$39,""))</f>
        <v/>
      </c>
      <c r="L73" s="9">
        <f>IF('Carteira'!$A$39="","",IF('Carteira'!$I$39&lt;0,'Carteira'!$I$39,""))</f>
        <v/>
      </c>
    </row>
    <row r="74">
      <c r="J74" s="22">
        <f>IF('Carteira'!$A$40="","",'Carteira'!$A$40)</f>
        <v/>
      </c>
      <c r="K74" s="14">
        <f>IF('Carteira'!$A$40="","",IF('Carteira'!$I$40&gt;0,'Carteira'!$I$40,""))</f>
        <v/>
      </c>
      <c r="L74" s="14">
        <f>IF('Carteira'!$A$40="","",IF('Carteira'!$I$40&lt;0,'Carteira'!$I$40,""))</f>
        <v/>
      </c>
    </row>
    <row r="75">
      <c r="J75" s="20">
        <f>IF('Carteira'!$A$41="","",'Carteira'!$A$41)</f>
        <v/>
      </c>
      <c r="K75" s="9">
        <f>IF('Carteira'!$A$41="","",IF('Carteira'!$I$41&gt;0,'Carteira'!$I$41,""))</f>
        <v/>
      </c>
      <c r="L75" s="9">
        <f>IF('Carteira'!$A$41="","",IF('Carteira'!$I$41&lt;0,'Carteira'!$I$41,""))</f>
        <v/>
      </c>
    </row>
    <row r="76">
      <c r="J76" s="22">
        <f>IF('Carteira'!$A$42="","",'Carteira'!$A$42)</f>
        <v/>
      </c>
      <c r="K76" s="14">
        <f>IF('Carteira'!$A$42="","",IF('Carteira'!$I$42&gt;0,'Carteira'!$I$42,""))</f>
        <v/>
      </c>
      <c r="L76" s="14">
        <f>IF('Carteira'!$A$42="","",IF('Carteira'!$I$42&lt;0,'Carteira'!$I$42,""))</f>
        <v/>
      </c>
    </row>
    <row r="77">
      <c r="J77" s="20">
        <f>IF('Carteira'!$A$43="","",'Carteira'!$A$43)</f>
        <v/>
      </c>
      <c r="K77" s="9">
        <f>IF('Carteira'!$A$43="","",IF('Carteira'!$I$43&gt;0,'Carteira'!$I$43,""))</f>
        <v/>
      </c>
      <c r="L77" s="9">
        <f>IF('Carteira'!$A$43="","",IF('Carteira'!$I$43&lt;0,'Carteira'!$I$43,""))</f>
        <v/>
      </c>
    </row>
    <row r="78">
      <c r="J78" s="22">
        <f>IF('Carteira'!$A$44="","",'Carteira'!$A$44)</f>
        <v/>
      </c>
      <c r="K78" s="14">
        <f>IF('Carteira'!$A$44="","",IF('Carteira'!$I$44&gt;0,'Carteira'!$I$44,""))</f>
        <v/>
      </c>
      <c r="L78" s="14">
        <f>IF('Carteira'!$A$44="","",IF('Carteira'!$I$44&lt;0,'Carteira'!$I$44,""))</f>
        <v/>
      </c>
    </row>
    <row r="79">
      <c r="J79" s="20">
        <f>IF('Carteira'!$A$45="","",'Carteira'!$A$45)</f>
        <v/>
      </c>
      <c r="K79" s="9">
        <f>IF('Carteira'!$A$45="","",IF('Carteira'!$I$45&gt;0,'Carteira'!$I$45,""))</f>
        <v/>
      </c>
      <c r="L79" s="9">
        <f>IF('Carteira'!$A$45="","",IF('Carteira'!$I$45&lt;0,'Carteira'!$I$45,""))</f>
        <v/>
      </c>
    </row>
    <row r="80">
      <c r="J80" s="22">
        <f>IF('Carteira'!$A$46="","",'Carteira'!$A$46)</f>
        <v/>
      </c>
      <c r="K80" s="14">
        <f>IF('Carteira'!$A$46="","",IF('Carteira'!$I$46&gt;0,'Carteira'!$I$46,""))</f>
        <v/>
      </c>
      <c r="L80" s="14">
        <f>IF('Carteira'!$A$46="","",IF('Carteira'!$I$46&lt;0,'Carteira'!$I$46,""))</f>
        <v/>
      </c>
    </row>
    <row r="81">
      <c r="J81" s="20">
        <f>IF('Carteira'!$A$47="","",'Carteira'!$A$47)</f>
        <v/>
      </c>
      <c r="K81" s="9">
        <f>IF('Carteira'!$A$47="","",IF('Carteira'!$I$47&gt;0,'Carteira'!$I$47,""))</f>
        <v/>
      </c>
      <c r="L81" s="9">
        <f>IF('Carteira'!$A$47="","",IF('Carteira'!$I$47&lt;0,'Carteira'!$I$47,""))</f>
        <v/>
      </c>
    </row>
    <row r="82">
      <c r="J82" s="22">
        <f>IF('Carteira'!$A$48="","",'Carteira'!$A$48)</f>
        <v/>
      </c>
      <c r="K82" s="14">
        <f>IF('Carteira'!$A$48="","",IF('Carteira'!$I$48&gt;0,'Carteira'!$I$48,""))</f>
        <v/>
      </c>
      <c r="L82" s="14">
        <f>IF('Carteira'!$A$48="","",IF('Carteira'!$I$48&lt;0,'Carteira'!$I$48,""))</f>
        <v/>
      </c>
    </row>
    <row r="83">
      <c r="J83" s="20">
        <f>IF('Carteira'!$A$49="","",'Carteira'!$A$49)</f>
        <v/>
      </c>
      <c r="K83" s="9">
        <f>IF('Carteira'!$A$49="","",IF('Carteira'!$I$49&gt;0,'Carteira'!$I$49,""))</f>
        <v/>
      </c>
      <c r="L83" s="9">
        <f>IF('Carteira'!$A$49="","",IF('Carteira'!$I$49&lt;0,'Carteira'!$I$49,""))</f>
        <v/>
      </c>
    </row>
    <row r="84">
      <c r="J84" s="22">
        <f>IF('Carteira'!$A$50="","",'Carteira'!$A$50)</f>
        <v/>
      </c>
      <c r="K84" s="14">
        <f>IF('Carteira'!$A$50="","",IF('Carteira'!$I$50&gt;0,'Carteira'!$I$50,""))</f>
        <v/>
      </c>
      <c r="L84" s="14">
        <f>IF('Carteira'!$A$50="","",IF('Carteira'!$I$50&lt;0,'Carteira'!$I$50,""))</f>
        <v/>
      </c>
    </row>
    <row r="85">
      <c r="J85" s="20">
        <f>IF('Carteira'!$A$51="","",'Carteira'!$A$51)</f>
        <v/>
      </c>
      <c r="K85" s="9">
        <f>IF('Carteira'!$A$51="","",IF('Carteira'!$I$51&gt;0,'Carteira'!$I$51,""))</f>
        <v/>
      </c>
      <c r="L85" s="9">
        <f>IF('Carteira'!$A$51="","",IF('Carteira'!$I$51&lt;0,'Carteira'!$I$51,""))</f>
        <v/>
      </c>
    </row>
    <row r="86">
      <c r="J86" s="22">
        <f>IF('Carteira'!$A$52="","",'Carteira'!$A$52)</f>
        <v/>
      </c>
      <c r="K86" s="14">
        <f>IF('Carteira'!$A$52="","",IF('Carteira'!$I$52&gt;0,'Carteira'!$I$52,""))</f>
        <v/>
      </c>
      <c r="L86" s="14">
        <f>IF('Carteira'!$A$52="","",IF('Carteira'!$I$52&lt;0,'Carteira'!$I$52,""))</f>
        <v/>
      </c>
    </row>
    <row r="87">
      <c r="J87" s="20">
        <f>IF('Carteira'!$A$53="","",'Carteira'!$A$53)</f>
        <v/>
      </c>
      <c r="K87" s="9">
        <f>IF('Carteira'!$A$53="","",IF('Carteira'!$I$53&gt;0,'Carteira'!$I$53,""))</f>
        <v/>
      </c>
      <c r="L87" s="9">
        <f>IF('Carteira'!$A$53="","",IF('Carteira'!$I$53&lt;0,'Carteira'!$I$53,""))</f>
        <v/>
      </c>
    </row>
    <row r="88">
      <c r="J88" s="22">
        <f>IF('Carteira'!$A$54="","",'Carteira'!$A$54)</f>
        <v/>
      </c>
      <c r="K88" s="14">
        <f>IF('Carteira'!$A$54="","",IF('Carteira'!$I$54&gt;0,'Carteira'!$I$54,""))</f>
        <v/>
      </c>
      <c r="L88" s="14">
        <f>IF('Carteira'!$A$54="","",IF('Carteira'!$I$54&lt;0,'Carteira'!$I$54,""))</f>
        <v/>
      </c>
    </row>
    <row r="89">
      <c r="J89" s="20">
        <f>IF('Carteira'!$A$55="","",'Carteira'!$A$55)</f>
        <v/>
      </c>
      <c r="K89" s="9">
        <f>IF('Carteira'!$A$55="","",IF('Carteira'!$I$55&gt;0,'Carteira'!$I$55,""))</f>
        <v/>
      </c>
      <c r="L89" s="9">
        <f>IF('Carteira'!$A$55="","",IF('Carteira'!$I$55&lt;0,'Carteira'!$I$55,""))</f>
        <v/>
      </c>
    </row>
    <row r="90">
      <c r="J90" s="22">
        <f>IF('Carteira'!$A$56="","",'Carteira'!$A$56)</f>
        <v/>
      </c>
      <c r="K90" s="14">
        <f>IF('Carteira'!$A$56="","",IF('Carteira'!$I$56&gt;0,'Carteira'!$I$56,""))</f>
        <v/>
      </c>
      <c r="L90" s="14">
        <f>IF('Carteira'!$A$56="","",IF('Carteira'!$I$56&lt;0,'Carteira'!$I$56,""))</f>
        <v/>
      </c>
    </row>
    <row r="91">
      <c r="J91" s="20">
        <f>IF('Carteira'!$A$57="","",'Carteira'!$A$57)</f>
        <v/>
      </c>
      <c r="K91" s="9">
        <f>IF('Carteira'!$A$57="","",IF('Carteira'!$I$57&gt;0,'Carteira'!$I$57,""))</f>
        <v/>
      </c>
      <c r="L91" s="9">
        <f>IF('Carteira'!$A$57="","",IF('Carteira'!$I$57&lt;0,'Carteira'!$I$57,""))</f>
        <v/>
      </c>
    </row>
    <row r="92">
      <c r="J92" s="22">
        <f>IF('Carteira'!$A$58="","",'Carteira'!$A$58)</f>
        <v/>
      </c>
      <c r="K92" s="14">
        <f>IF('Carteira'!$A$58="","",IF('Carteira'!$I$58&gt;0,'Carteira'!$I$58,""))</f>
        <v/>
      </c>
      <c r="L92" s="14">
        <f>IF('Carteira'!$A$58="","",IF('Carteira'!$I$58&lt;0,'Carteira'!$I$58,""))</f>
        <v/>
      </c>
    </row>
    <row r="93">
      <c r="J93" s="20">
        <f>IF('Carteira'!$A$59="","",'Carteira'!$A$59)</f>
        <v/>
      </c>
      <c r="K93" s="9">
        <f>IF('Carteira'!$A$59="","",IF('Carteira'!$I$59&gt;0,'Carteira'!$I$59,""))</f>
        <v/>
      </c>
      <c r="L93" s="9">
        <f>IF('Carteira'!$A$59="","",IF('Carteira'!$I$59&lt;0,'Carteira'!$I$59,""))</f>
        <v/>
      </c>
    </row>
    <row r="94">
      <c r="J94" s="22">
        <f>IF('Carteira'!$A$60="","",'Carteira'!$A$60)</f>
        <v/>
      </c>
      <c r="K94" s="14">
        <f>IF('Carteira'!$A$60="","",IF('Carteira'!$I$60&gt;0,'Carteira'!$I$60,""))</f>
        <v/>
      </c>
      <c r="L94" s="14">
        <f>IF('Carteira'!$A$60="","",IF('Carteira'!$I$60&lt;0,'Carteira'!$I$60,""))</f>
        <v/>
      </c>
    </row>
    <row r="95">
      <c r="J95" s="20">
        <f>IF('Carteira'!$A$61="","",'Carteira'!$A$61)</f>
        <v/>
      </c>
      <c r="K95" s="9">
        <f>IF('Carteira'!$A$61="","",IF('Carteira'!$I$61&gt;0,'Carteira'!$I$61,""))</f>
        <v/>
      </c>
      <c r="L95" s="9">
        <f>IF('Carteira'!$A$61="","",IF('Carteira'!$I$61&lt;0,'Carteira'!$I$61,""))</f>
        <v/>
      </c>
    </row>
    <row r="96">
      <c r="J96" s="22">
        <f>IF('Carteira'!$A$62="","",'Carteira'!$A$62)</f>
        <v/>
      </c>
      <c r="K96" s="14">
        <f>IF('Carteira'!$A$62="","",IF('Carteira'!$I$62&gt;0,'Carteira'!$I$62,""))</f>
        <v/>
      </c>
      <c r="L96" s="14">
        <f>IF('Carteira'!$A$62="","",IF('Carteira'!$I$62&lt;0,'Carteira'!$I$62,""))</f>
        <v/>
      </c>
    </row>
    <row r="97">
      <c r="J97" s="20">
        <f>IF('Carteira'!$A$63="","",'Carteira'!$A$63)</f>
        <v/>
      </c>
      <c r="K97" s="9">
        <f>IF('Carteira'!$A$63="","",IF('Carteira'!$I$63&gt;0,'Carteira'!$I$63,""))</f>
        <v/>
      </c>
      <c r="L97" s="9">
        <f>IF('Carteira'!$A$63="","",IF('Carteira'!$I$63&lt;0,'Carteira'!$I$63,""))</f>
        <v/>
      </c>
    </row>
    <row r="98">
      <c r="J98" s="22">
        <f>IF('Carteira'!$A$64="","",'Carteira'!$A$64)</f>
        <v/>
      </c>
      <c r="K98" s="14">
        <f>IF('Carteira'!$A$64="","",IF('Carteira'!$I$64&gt;0,'Carteira'!$I$64,""))</f>
        <v/>
      </c>
      <c r="L98" s="14">
        <f>IF('Carteira'!$A$64="","",IF('Carteira'!$I$64&lt;0,'Carteira'!$I$64,""))</f>
        <v/>
      </c>
    </row>
    <row r="99">
      <c r="J99" s="20">
        <f>IF('Carteira'!$A$65="","",'Carteira'!$A$65)</f>
        <v/>
      </c>
      <c r="K99" s="9">
        <f>IF('Carteira'!$A$65="","",IF('Carteira'!$I$65&gt;0,'Carteira'!$I$65,""))</f>
        <v/>
      </c>
      <c r="L99" s="9">
        <f>IF('Carteira'!$A$65="","",IF('Carteira'!$I$65&lt;0,'Carteira'!$I$65,""))</f>
        <v/>
      </c>
    </row>
    <row r="100">
      <c r="J100" s="22">
        <f>IF('Carteira'!$A$66="","",'Carteira'!$A$66)</f>
        <v/>
      </c>
      <c r="K100" s="14">
        <f>IF('Carteira'!$A$66="","",IF('Carteira'!$I$66&gt;0,'Carteira'!$I$66,""))</f>
        <v/>
      </c>
      <c r="L100" s="14">
        <f>IF('Carteira'!$A$66="","",IF('Carteira'!$I$66&lt;0,'Carteira'!$I$66,""))</f>
        <v/>
      </c>
    </row>
    <row r="101">
      <c r="J101" s="20">
        <f>IF('Carteira'!$A$67="","",'Carteira'!$A$67)</f>
        <v/>
      </c>
      <c r="K101" s="9">
        <f>IF('Carteira'!$A$67="","",IF('Carteira'!$I$67&gt;0,'Carteira'!$I$67,""))</f>
        <v/>
      </c>
      <c r="L101" s="9">
        <f>IF('Carteira'!$A$67="","",IF('Carteira'!$I$67&lt;0,'Carteira'!$I$67,""))</f>
        <v/>
      </c>
    </row>
    <row r="102">
      <c r="J102" s="22">
        <f>IF('Carteira'!$A$68="","",'Carteira'!$A$68)</f>
        <v/>
      </c>
      <c r="K102" s="14">
        <f>IF('Carteira'!$A$68="","",IF('Carteira'!$I$68&gt;0,'Carteira'!$I$68,""))</f>
        <v/>
      </c>
      <c r="L102" s="14">
        <f>IF('Carteira'!$A$68="","",IF('Carteira'!$I$68&lt;0,'Carteira'!$I$68,""))</f>
        <v/>
      </c>
    </row>
    <row r="103">
      <c r="J103" s="20">
        <f>IF('Carteira'!$A$69="","",'Carteira'!$A$69)</f>
        <v/>
      </c>
      <c r="K103" s="9">
        <f>IF('Carteira'!$A$69="","",IF('Carteira'!$I$69&gt;0,'Carteira'!$I$69,""))</f>
        <v/>
      </c>
      <c r="L103" s="9">
        <f>IF('Carteira'!$A$69="","",IF('Carteira'!$I$69&lt;0,'Carteira'!$I$69,""))</f>
        <v/>
      </c>
    </row>
    <row r="104">
      <c r="J104" s="22">
        <f>IF('Carteira'!$A$70="","",'Carteira'!$A$70)</f>
        <v/>
      </c>
      <c r="K104" s="14">
        <f>IF('Carteira'!$A$70="","",IF('Carteira'!$I$70&gt;0,'Carteira'!$I$70,""))</f>
        <v/>
      </c>
      <c r="L104" s="14">
        <f>IF('Carteira'!$A$70="","",IF('Carteira'!$I$70&lt;0,'Carteira'!$I$70,""))</f>
        <v/>
      </c>
    </row>
    <row r="105">
      <c r="J105" s="20">
        <f>IF('Carteira'!$A$71="","",'Carteira'!$A$71)</f>
        <v/>
      </c>
      <c r="K105" s="9">
        <f>IF('Carteira'!$A$71="","",IF('Carteira'!$I$71&gt;0,'Carteira'!$I$71,""))</f>
        <v/>
      </c>
      <c r="L105" s="9">
        <f>IF('Carteira'!$A$71="","",IF('Carteira'!$I$71&lt;0,'Carteira'!$I$71,""))</f>
        <v/>
      </c>
    </row>
    <row r="106">
      <c r="J106" s="22">
        <f>IF('Carteira'!$A$72="","",'Carteira'!$A$72)</f>
        <v/>
      </c>
      <c r="K106" s="14">
        <f>IF('Carteira'!$A$72="","",IF('Carteira'!$I$72&gt;0,'Carteira'!$I$72,""))</f>
        <v/>
      </c>
      <c r="L106" s="14">
        <f>IF('Carteira'!$A$72="","",IF('Carteira'!$I$72&lt;0,'Carteira'!$I$72,""))</f>
        <v/>
      </c>
    </row>
    <row r="107">
      <c r="J107" s="20">
        <f>IF('Carteira'!$A$73="","",'Carteira'!$A$73)</f>
        <v/>
      </c>
      <c r="K107" s="9">
        <f>IF('Carteira'!$A$73="","",IF('Carteira'!$I$73&gt;0,'Carteira'!$I$73,""))</f>
        <v/>
      </c>
      <c r="L107" s="9">
        <f>IF('Carteira'!$A$73="","",IF('Carteira'!$I$73&lt;0,'Carteira'!$I$73,""))</f>
        <v/>
      </c>
    </row>
    <row r="108">
      <c r="J108" s="22">
        <f>IF('Carteira'!$A$74="","",'Carteira'!$A$74)</f>
        <v/>
      </c>
      <c r="K108" s="14">
        <f>IF('Carteira'!$A$74="","",IF('Carteira'!$I$74&gt;0,'Carteira'!$I$74,""))</f>
        <v/>
      </c>
      <c r="L108" s="14">
        <f>IF('Carteira'!$A$74="","",IF('Carteira'!$I$74&lt;0,'Carteira'!$I$74,""))</f>
        <v/>
      </c>
    </row>
    <row r="109">
      <c r="J109" s="20">
        <f>IF('Carteira'!$A$75="","",'Carteira'!$A$75)</f>
        <v/>
      </c>
      <c r="K109" s="9">
        <f>IF('Carteira'!$A$75="","",IF('Carteira'!$I$75&gt;0,'Carteira'!$I$75,""))</f>
        <v/>
      </c>
      <c r="L109" s="9">
        <f>IF('Carteira'!$A$75="","",IF('Carteira'!$I$75&lt;0,'Carteira'!$I$75,""))</f>
        <v/>
      </c>
    </row>
    <row r="110">
      <c r="J110" s="22">
        <f>IF('Carteira'!$A$76="","",'Carteira'!$A$76)</f>
        <v/>
      </c>
      <c r="K110" s="14">
        <f>IF('Carteira'!$A$76="","",IF('Carteira'!$I$76&gt;0,'Carteira'!$I$76,""))</f>
        <v/>
      </c>
      <c r="L110" s="14">
        <f>IF('Carteira'!$A$76="","",IF('Carteira'!$I$76&lt;0,'Carteira'!$I$76,""))</f>
        <v/>
      </c>
    </row>
    <row r="111">
      <c r="J111" s="20">
        <f>IF('Carteira'!$A$77="","",'Carteira'!$A$77)</f>
        <v/>
      </c>
      <c r="K111" s="9">
        <f>IF('Carteira'!$A$77="","",IF('Carteira'!$I$77&gt;0,'Carteira'!$I$77,""))</f>
        <v/>
      </c>
      <c r="L111" s="9">
        <f>IF('Carteira'!$A$77="","",IF('Carteira'!$I$77&lt;0,'Carteira'!$I$77,""))</f>
        <v/>
      </c>
    </row>
    <row r="112">
      <c r="J112" s="22">
        <f>IF('Carteira'!$A$78="","",'Carteira'!$A$78)</f>
        <v/>
      </c>
      <c r="K112" s="14">
        <f>IF('Carteira'!$A$78="","",IF('Carteira'!$I$78&gt;0,'Carteira'!$I$78,""))</f>
        <v/>
      </c>
      <c r="L112" s="14">
        <f>IF('Carteira'!$A$78="","",IF('Carteira'!$I$78&lt;0,'Carteira'!$I$78,""))</f>
        <v/>
      </c>
    </row>
    <row r="113">
      <c r="J113" s="20">
        <f>IF('Carteira'!$A$79="","",'Carteira'!$A$79)</f>
        <v/>
      </c>
      <c r="K113" s="9">
        <f>IF('Carteira'!$A$79="","",IF('Carteira'!$I$79&gt;0,'Carteira'!$I$79,""))</f>
        <v/>
      </c>
      <c r="L113" s="9">
        <f>IF('Carteira'!$A$79="","",IF('Carteira'!$I$79&lt;0,'Carteira'!$I$79,""))</f>
        <v/>
      </c>
    </row>
    <row r="114">
      <c r="J114" s="22">
        <f>IF('Carteira'!$A$80="","",'Carteira'!$A$80)</f>
        <v/>
      </c>
      <c r="K114" s="14">
        <f>IF('Carteira'!$A$80="","",IF('Carteira'!$I$80&gt;0,'Carteira'!$I$80,""))</f>
        <v/>
      </c>
      <c r="L114" s="14">
        <f>IF('Carteira'!$A$80="","",IF('Carteira'!$I$80&lt;0,'Carteira'!$I$80,""))</f>
        <v/>
      </c>
    </row>
    <row r="115">
      <c r="J115" s="20">
        <f>IF('Carteira'!$A$81="","",'Carteira'!$A$81)</f>
        <v/>
      </c>
      <c r="K115" s="9">
        <f>IF('Carteira'!$A$81="","",IF('Carteira'!$I$81&gt;0,'Carteira'!$I$81,""))</f>
        <v/>
      </c>
      <c r="L115" s="9">
        <f>IF('Carteira'!$A$81="","",IF('Carteira'!$I$81&lt;0,'Carteira'!$I$81,""))</f>
        <v/>
      </c>
    </row>
    <row r="116">
      <c r="J116" s="22">
        <f>IF('Carteira'!$A$82="","",'Carteira'!$A$82)</f>
        <v/>
      </c>
      <c r="K116" s="14">
        <f>IF('Carteira'!$A$82="","",IF('Carteira'!$I$82&gt;0,'Carteira'!$I$82,""))</f>
        <v/>
      </c>
      <c r="L116" s="14">
        <f>IF('Carteira'!$A$82="","",IF('Carteira'!$I$82&lt;0,'Carteira'!$I$82,""))</f>
        <v/>
      </c>
    </row>
    <row r="117">
      <c r="J117" s="20">
        <f>IF('Carteira'!$A$83="","",'Carteira'!$A$83)</f>
        <v/>
      </c>
      <c r="K117" s="9">
        <f>IF('Carteira'!$A$83="","",IF('Carteira'!$I$83&gt;0,'Carteira'!$I$83,""))</f>
        <v/>
      </c>
      <c r="L117" s="9">
        <f>IF('Carteira'!$A$83="","",IF('Carteira'!$I$83&lt;0,'Carteira'!$I$83,""))</f>
        <v/>
      </c>
    </row>
    <row r="118">
      <c r="J118" s="22">
        <f>IF('Carteira'!$A$84="","",'Carteira'!$A$84)</f>
        <v/>
      </c>
      <c r="K118" s="14">
        <f>IF('Carteira'!$A$84="","",IF('Carteira'!$I$84&gt;0,'Carteira'!$I$84,""))</f>
        <v/>
      </c>
      <c r="L118" s="14">
        <f>IF('Carteira'!$A$84="","",IF('Carteira'!$I$84&lt;0,'Carteira'!$I$84,""))</f>
        <v/>
      </c>
    </row>
    <row r="119">
      <c r="J119" s="20">
        <f>IF('Carteira'!$A$85="","",'Carteira'!$A$85)</f>
        <v/>
      </c>
      <c r="K119" s="9">
        <f>IF('Carteira'!$A$85="","",IF('Carteira'!$I$85&gt;0,'Carteira'!$I$85,""))</f>
        <v/>
      </c>
      <c r="L119" s="9">
        <f>IF('Carteira'!$A$85="","",IF('Carteira'!$I$85&lt;0,'Carteira'!$I$85,""))</f>
        <v/>
      </c>
    </row>
    <row r="120">
      <c r="J120" s="22">
        <f>IF('Carteira'!$A$86="","",'Carteira'!$A$86)</f>
        <v/>
      </c>
      <c r="K120" s="14">
        <f>IF('Carteira'!$A$86="","",IF('Carteira'!$I$86&gt;0,'Carteira'!$I$86,""))</f>
        <v/>
      </c>
      <c r="L120" s="14">
        <f>IF('Carteira'!$A$86="","",IF('Carteira'!$I$86&lt;0,'Carteira'!$I$86,""))</f>
        <v/>
      </c>
    </row>
    <row r="121">
      <c r="J121" s="20">
        <f>IF('Carteira'!$A$87="","",'Carteira'!$A$87)</f>
        <v/>
      </c>
      <c r="K121" s="9">
        <f>IF('Carteira'!$A$87="","",IF('Carteira'!$I$87&gt;0,'Carteira'!$I$87,""))</f>
        <v/>
      </c>
      <c r="L121" s="9">
        <f>IF('Carteira'!$A$87="","",IF('Carteira'!$I$87&lt;0,'Carteira'!$I$87,""))</f>
        <v/>
      </c>
    </row>
    <row r="122">
      <c r="J122" s="22">
        <f>IF('Carteira'!$A$88="","",'Carteira'!$A$88)</f>
        <v/>
      </c>
      <c r="K122" s="14">
        <f>IF('Carteira'!$A$88="","",IF('Carteira'!$I$88&gt;0,'Carteira'!$I$88,""))</f>
        <v/>
      </c>
      <c r="L122" s="14">
        <f>IF('Carteira'!$A$88="","",IF('Carteira'!$I$88&lt;0,'Carteira'!$I$88,""))</f>
        <v/>
      </c>
    </row>
    <row r="123">
      <c r="J123" s="20">
        <f>IF('Carteira'!$A$89="","",'Carteira'!$A$89)</f>
        <v/>
      </c>
      <c r="K123" s="9">
        <f>IF('Carteira'!$A$89="","",IF('Carteira'!$I$89&gt;0,'Carteira'!$I$89,""))</f>
        <v/>
      </c>
      <c r="L123" s="9">
        <f>IF('Carteira'!$A$89="","",IF('Carteira'!$I$89&lt;0,'Carteira'!$I$89,""))</f>
        <v/>
      </c>
    </row>
    <row r="124">
      <c r="J124" s="22">
        <f>IF('Carteira'!$A$90="","",'Carteira'!$A$90)</f>
        <v/>
      </c>
      <c r="K124" s="14">
        <f>IF('Carteira'!$A$90="","",IF('Carteira'!$I$90&gt;0,'Carteira'!$I$90,""))</f>
        <v/>
      </c>
      <c r="L124" s="14">
        <f>IF('Carteira'!$A$90="","",IF('Carteira'!$I$90&lt;0,'Carteira'!$I$90,""))</f>
        <v/>
      </c>
    </row>
    <row r="125">
      <c r="J125" s="20">
        <f>IF('Carteira'!$A$91="","",'Carteira'!$A$91)</f>
        <v/>
      </c>
      <c r="K125" s="9">
        <f>IF('Carteira'!$A$91="","",IF('Carteira'!$I$91&gt;0,'Carteira'!$I$91,""))</f>
        <v/>
      </c>
      <c r="L125" s="9">
        <f>IF('Carteira'!$A$91="","",IF('Carteira'!$I$91&lt;0,'Carteira'!$I$91,""))</f>
        <v/>
      </c>
    </row>
    <row r="126">
      <c r="J126" s="22">
        <f>IF('Carteira'!$A$92="","",'Carteira'!$A$92)</f>
        <v/>
      </c>
      <c r="K126" s="14">
        <f>IF('Carteira'!$A$92="","",IF('Carteira'!$I$92&gt;0,'Carteira'!$I$92,""))</f>
        <v/>
      </c>
      <c r="L126" s="14">
        <f>IF('Carteira'!$A$92="","",IF('Carteira'!$I$92&lt;0,'Carteira'!$I$92,""))</f>
        <v/>
      </c>
    </row>
    <row r="127">
      <c r="J127" s="20">
        <f>IF('Carteira'!$A$93="","",'Carteira'!$A$93)</f>
        <v/>
      </c>
      <c r="K127" s="9">
        <f>IF('Carteira'!$A$93="","",IF('Carteira'!$I$93&gt;0,'Carteira'!$I$93,""))</f>
        <v/>
      </c>
      <c r="L127" s="9">
        <f>IF('Carteira'!$A$93="","",IF('Carteira'!$I$93&lt;0,'Carteira'!$I$93,""))</f>
        <v/>
      </c>
    </row>
    <row r="128">
      <c r="J128" s="22">
        <f>IF('Carteira'!$A$94="","",'Carteira'!$A$94)</f>
        <v/>
      </c>
      <c r="K128" s="14">
        <f>IF('Carteira'!$A$94="","",IF('Carteira'!$I$94&gt;0,'Carteira'!$I$94,""))</f>
        <v/>
      </c>
      <c r="L128" s="14">
        <f>IF('Carteira'!$A$94="","",IF('Carteira'!$I$94&lt;0,'Carteira'!$I$94,""))</f>
        <v/>
      </c>
    </row>
    <row r="129">
      <c r="J129" s="20">
        <f>IF('Carteira'!$A$95="","",'Carteira'!$A$95)</f>
        <v/>
      </c>
      <c r="K129" s="9">
        <f>IF('Carteira'!$A$95="","",IF('Carteira'!$I$95&gt;0,'Carteira'!$I$95,""))</f>
        <v/>
      </c>
      <c r="L129" s="9">
        <f>IF('Carteira'!$A$95="","",IF('Carteira'!$I$95&lt;0,'Carteira'!$I$95,""))</f>
        <v/>
      </c>
    </row>
    <row r="130">
      <c r="J130" s="22">
        <f>IF('Carteira'!$A$96="","",'Carteira'!$A$96)</f>
        <v/>
      </c>
      <c r="K130" s="14">
        <f>IF('Carteira'!$A$96="","",IF('Carteira'!$I$96&gt;0,'Carteira'!$I$96,""))</f>
        <v/>
      </c>
      <c r="L130" s="14">
        <f>IF('Carteira'!$A$96="","",IF('Carteira'!$I$96&lt;0,'Carteira'!$I$96,""))</f>
        <v/>
      </c>
    </row>
    <row r="131">
      <c r="J131" s="20">
        <f>IF('Carteira'!$A$97="","",'Carteira'!$A$97)</f>
        <v/>
      </c>
      <c r="K131" s="9">
        <f>IF('Carteira'!$A$97="","",IF('Carteira'!$I$97&gt;0,'Carteira'!$I$97,""))</f>
        <v/>
      </c>
      <c r="L131" s="9">
        <f>IF('Carteira'!$A$97="","",IF('Carteira'!$I$97&lt;0,'Carteira'!$I$97,""))</f>
        <v/>
      </c>
    </row>
    <row r="132">
      <c r="J132" s="22">
        <f>IF('Carteira'!$A$98="","",'Carteira'!$A$98)</f>
        <v/>
      </c>
      <c r="K132" s="14">
        <f>IF('Carteira'!$A$98="","",IF('Carteira'!$I$98&gt;0,'Carteira'!$I$98,""))</f>
        <v/>
      </c>
      <c r="L132" s="14">
        <f>IF('Carteira'!$A$98="","",IF('Carteira'!$I$98&lt;0,'Carteira'!$I$98,""))</f>
        <v/>
      </c>
    </row>
    <row r="133">
      <c r="J133" s="20">
        <f>IF('Carteira'!$A$99="","",'Carteira'!$A$99)</f>
        <v/>
      </c>
      <c r="K133" s="9">
        <f>IF('Carteira'!$A$99="","",IF('Carteira'!$I$99&gt;0,'Carteira'!$I$99,""))</f>
        <v/>
      </c>
      <c r="L133" s="9">
        <f>IF('Carteira'!$A$99="","",IF('Carteira'!$I$99&lt;0,'Carteira'!$I$99,""))</f>
        <v/>
      </c>
    </row>
    <row r="134">
      <c r="J134" s="22">
        <f>IF('Carteira'!$A$100="","",'Carteira'!$A$100)</f>
        <v/>
      </c>
      <c r="K134" s="14">
        <f>IF('Carteira'!$A$100="","",IF('Carteira'!$I$100&gt;0,'Carteira'!$I$100,""))</f>
        <v/>
      </c>
      <c r="L134" s="14">
        <f>IF('Carteira'!$A$100="","",IF('Carteira'!$I$100&lt;0,'Carteira'!$I$100,""))</f>
        <v/>
      </c>
    </row>
    <row r="135">
      <c r="J135" s="20">
        <f>IF('Carteira'!$A$101="","",'Carteira'!$A$101)</f>
        <v/>
      </c>
      <c r="K135" s="9">
        <f>IF('Carteira'!$A$101="","",IF('Carteira'!$I$101&gt;0,'Carteira'!$I$101,""))</f>
        <v/>
      </c>
      <c r="L135" s="9">
        <f>IF('Carteira'!$A$101="","",IF('Carteira'!$I$101&lt;0,'Carteira'!$I$101,""))</f>
        <v/>
      </c>
    </row>
    <row r="136">
      <c r="J136" s="22">
        <f>IF('Carteira'!$A$102="","",'Carteira'!$A$102)</f>
        <v/>
      </c>
      <c r="K136" s="14">
        <f>IF('Carteira'!$A$102="","",IF('Carteira'!$I$102&gt;0,'Carteira'!$I$102,""))</f>
        <v/>
      </c>
      <c r="L136" s="14">
        <f>IF('Carteira'!$A$102="","",IF('Carteira'!$I$102&lt;0,'Carteira'!$I$102,""))</f>
        <v/>
      </c>
    </row>
    <row r="137">
      <c r="J137" s="20">
        <f>IF('Carteira'!$A$103="","",'Carteira'!$A$103)</f>
        <v/>
      </c>
      <c r="K137" s="9">
        <f>IF('Carteira'!$A$103="","",IF('Carteira'!$I$103&gt;0,'Carteira'!$I$103,""))</f>
        <v/>
      </c>
      <c r="L137" s="9">
        <f>IF('Carteira'!$A$103="","",IF('Carteira'!$I$103&lt;0,'Carteira'!$I$103,""))</f>
        <v/>
      </c>
    </row>
    <row r="138">
      <c r="J138" s="22">
        <f>IF('Carteira'!$A$104="","",'Carteira'!$A$104)</f>
        <v/>
      </c>
      <c r="K138" s="14">
        <f>IF('Carteira'!$A$104="","",IF('Carteira'!$I$104&gt;0,'Carteira'!$I$104,""))</f>
        <v/>
      </c>
      <c r="L138" s="14">
        <f>IF('Carteira'!$A$104="","",IF('Carteira'!$I$104&lt;0,'Carteira'!$I$104,""))</f>
        <v/>
      </c>
    </row>
  </sheetData>
  <mergeCells count="1">
    <mergeCell ref="A1:K1"/>
  </mergeCells>
  <conditionalFormatting sqref="B5">
    <cfRule type="expression" priority="1" dxfId="0">
      <formula>B5&gt;0</formula>
    </cfRule>
    <cfRule type="expression" priority="2" dxfId="1">
      <formula>B5&lt;0</formula>
    </cfRule>
  </conditionalFormatting>
  <conditionalFormatting sqref="B6">
    <cfRule type="expression" priority="3" dxfId="0">
      <formula>B6&gt;0</formula>
    </cfRule>
    <cfRule type="expression" priority="4" dxfId="1">
      <formula>B6&lt;0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3" customWidth="1" min="3" max="3"/>
  </cols>
  <sheetData>
    <row r="1" ht="26" customHeight="1">
      <c r="A1" s="1" t="inlineStr">
        <is>
          <t>Instruções de Uso da Planilha</t>
        </is>
      </c>
      <c r="B1" s="24" t="n"/>
      <c r="C1" s="25" t="n"/>
    </row>
    <row r="2"/>
    <row r="3" ht="42" customHeight="1">
      <c r="A3" s="2" t="inlineStr">
        <is>
          <t>Finalidade</t>
        </is>
      </c>
      <c r="B3" s="17" t="inlineStr">
        <is>
          <t>Esta planilha apoia o acompanhamento gerencial de ações da Bovespa. Os valores, cotações e dados apresentados são fictícios e não representam recomendação de investimento.</t>
        </is>
      </c>
    </row>
    <row r="4" ht="42" customHeight="1">
      <c r="A4" s="2" t="inlineStr">
        <is>
          <t>Aba Carteira</t>
        </is>
      </c>
      <c r="B4" s="23" t="inlineStr">
        <is>
          <t>Apresenta a posição atual de cada ativo, custo total, valor de referência, resultado financeiro, resultado percentual e status para decisão.</t>
        </is>
      </c>
    </row>
    <row r="5" ht="42" customHeight="1">
      <c r="A5" s="2" t="inlineStr">
        <is>
          <t>Ticker</t>
        </is>
      </c>
      <c r="B5" s="17" t="inlineStr">
        <is>
          <t>Informe o código de negociação do ativo, como ITUB4 ou VALE3. Para novos ativos, preencha também Empresa, Setor e Preço de referência.</t>
        </is>
      </c>
    </row>
    <row r="6" ht="42" customHeight="1">
      <c r="A6" s="2" t="inlineStr">
        <is>
          <t>Preço de referência</t>
        </is>
      </c>
      <c r="B6" s="23" t="inlineStr">
        <is>
          <t>Campo editável destacado em amarelo-claro. Atualize-o com a cotação que deseja usar para acompanhar a carteira.</t>
        </is>
      </c>
    </row>
    <row r="7" ht="42" customHeight="1">
      <c r="A7" s="2" t="inlineStr">
        <is>
          <t>Aba Movimentações</t>
        </is>
      </c>
      <c r="B7" s="17" t="inlineStr">
        <is>
          <t>Registre cada compra ou venda. Em compras use quantidade positiva; em vendas use quantidade negativa. A empresa é preenchida automaticamente conforme o ticker.</t>
        </is>
      </c>
    </row>
    <row r="8" ht="42" customHeight="1">
      <c r="A8" s="2" t="inlineStr">
        <is>
          <t>Tipo</t>
        </is>
      </c>
      <c r="B8" s="23" t="inlineStr">
        <is>
          <t>Use somente Compra ou Venda. A validação de dados mantém o preenchimento padronizado.</t>
        </is>
      </c>
    </row>
    <row r="9" ht="42" customHeight="1">
      <c r="A9" s="2" t="inlineStr">
        <is>
          <t>Valor líquido</t>
        </is>
      </c>
      <c r="B9" s="17" t="inlineStr">
        <is>
          <t>Nas compras, soma valor bruto e taxas. Nas vendas, desconta as taxas do valor bruto. Revise taxas e corretagem conforme os seus comprovantes.</t>
        </is>
      </c>
    </row>
    <row r="10" ht="42" customHeight="1">
      <c r="A10" s="2" t="inlineStr">
        <is>
          <t>Aba Painel</t>
        </is>
      </c>
      <c r="B10" s="23" t="inlineStr">
        <is>
          <t>Resume total investido, valor atual, resultado, situação dos ativos, concentração por setor e gráficos para facilitar a tomada de decisão.</t>
        </is>
      </c>
    </row>
    <row r="11" ht="42" customHeight="1">
      <c r="A11" s="2" t="inlineStr">
        <is>
          <t>Atualização</t>
        </is>
      </c>
      <c r="B11" s="17" t="inlineStr">
        <is>
          <t>Preencha novas movimentações nas linhas preparadas e atualize os preços de referência na aba Carteira. As fórmulas já estão disponíveis até a linha 104.</t>
        </is>
      </c>
    </row>
    <row r="12" ht="42" customHeight="1">
      <c r="A12" s="2" t="inlineStr">
        <is>
          <t>Atenção</t>
        </is>
      </c>
      <c r="B12" s="23" t="inlineStr">
        <is>
          <t>Mantenha comprovantes, notas de corretagem e registros fiscais separados. Consulte profissional habilitado para orientações tributárias e contábeis.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2026-09-11T12:22:47Z</dcterms:created>
  <dcterms:modified xmlns:dcterms="http://purl.org/dc/terms/" xmlns:xsi="http://www.w3.org/2001/XMLSchema-instance" xsi:type="dcterms:W3CDTF">2026-09-11T12:22:47Z</dcterms:modified>
</cp:coreProperties>
</file>