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astecimentos" sheetId="1" state="visible" r:id="rId1"/>
    <sheet xmlns:r="http://schemas.openxmlformats.org/officeDocument/2006/relationships" name="Veículos" sheetId="2" state="visible" r:id="rId2"/>
    <sheet xmlns:r="http://schemas.openxmlformats.org/officeDocument/2006/relationships" name="Painel" sheetId="3" state="visible" r:id="rId3"/>
  </sheets>
  <definedNames>
    <definedName name="_xlnm._FilterDatabase" localSheetId="0" hidden="1">'Abastecimentos'!$A$1:$T$101</definedName>
    <definedName name="_xlnm._FilterDatabase" localSheetId="1" hidden="1">'Veículos'!$A$1:$G$101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/MM/AAAA"/>
    <numFmt numFmtId="165" formatCode="#.##0"/>
    <numFmt numFmtId="166" formatCode="0,00"/>
    <numFmt numFmtId="167" formatCode="R$ #.##0,00"/>
    <numFmt numFmtId="168" formatCode="MM/AAAA"/>
    <numFmt numFmtId="169" formatCode="DD/MM/YYYY"/>
    <numFmt numFmtId="170" formatCode="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0F172A"/>
      <sz val="12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9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7" fontId="4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70" fontId="2" fillId="4" borderId="1" applyAlignment="1" pivotButton="0" quotePrefix="0" xfId="0">
      <alignment horizontal="center" vertical="center"/>
    </xf>
    <xf numFmtId="169" fontId="2" fillId="4" borderId="1" applyAlignment="1" pivotButton="0" quotePrefix="0" xfId="0">
      <alignment horizontal="center" vertical="center"/>
    </xf>
    <xf numFmtId="170" fontId="2" fillId="5" borderId="1" applyAlignment="1" pivotButton="0" quotePrefix="0" xfId="0">
      <alignment horizontal="center" vertical="center"/>
    </xf>
    <xf numFmtId="169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de abastecimento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'Painel'!C14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'Painel'!$A$15:$A$16</f>
            </numRef>
          </cat>
          <val>
            <numRef>
              <f>'Painel'!$C$15:$C$16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 de referência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Abastecimentos" displayName="TabelaAbastecimentos" ref="A1:T101" headerRowCount="1">
  <autoFilter ref="A1:T101"/>
  <tableColumns count="20">
    <tableColumn id="1" name="ID"/>
    <tableColumn id="2" name="Data"/>
    <tableColumn id="3" name="Veículo"/>
    <tableColumn id="4" name="Placa"/>
    <tableColumn id="5" name="Motorista"/>
    <tableColumn id="6" name="Posto"/>
    <tableColumn id="7" name="Cidade/UF"/>
    <tableColumn id="8" name="Tipo de combustível"/>
    <tableColumn id="9" name="Odômetro (km)"/>
    <tableColumn id="10" name="Litros"/>
    <tableColumn id="11" name="Preço por litro"/>
    <tableColumn id="12" name="Valor total"/>
    <tableColumn id="13" name="Odômetro anterior"/>
    <tableColumn id="14" name="Distância percorrida (km)"/>
    <tableColumn id="15" name="Consumo (km/l)"/>
    <tableColumn id="16" name="Centro de custo"/>
    <tableColumn id="17" name="Forma de pagamento"/>
    <tableColumn id="18" name="Comprovante"/>
    <tableColumn id="19" name="Status da conferência"/>
    <tableColumn id="20" name="Observaçõ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abelaVeiculos" displayName="TabelaVeiculos" ref="A1:G101" headerRowCount="1">
  <autoFilter ref="A1:G101"/>
  <tableColumns count="7">
    <tableColumn id="1" name="Veículo"/>
    <tableColumn id="2" name="Placa"/>
    <tableColumn id="3" name="Tipo"/>
    <tableColumn id="4" name="Combustível padrão"/>
    <tableColumn id="5" name="Odômetro atual (km)"/>
    <tableColumn id="6" name="Meta de consumo (km/l)"/>
    <tableColumn id="7" name="Ativo?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T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24" customWidth="1" min="3" max="3"/>
    <col width="13" customWidth="1" min="4" max="4"/>
    <col width="25" customWidth="1" min="5" max="5"/>
    <col width="23" customWidth="1" min="6" max="6"/>
    <col width="18" customWidth="1" min="7" max="7"/>
    <col width="20" customWidth="1" min="8" max="8"/>
    <col width="18" customWidth="1" min="9" max="9"/>
    <col width="12" customWidth="1" min="10" max="10"/>
    <col width="17" customWidth="1" min="11" max="11"/>
    <col width="16" customWidth="1" min="12" max="12"/>
    <col width="19" customWidth="1" min="13" max="13"/>
    <col width="25" customWidth="1" min="14" max="14"/>
    <col width="17" customWidth="1" min="15" max="15"/>
    <col width="20" customWidth="1" min="16" max="16"/>
    <col width="23" customWidth="1" min="17" max="17"/>
    <col width="15" customWidth="1" min="18" max="18"/>
    <col width="22" customWidth="1" min="19" max="19"/>
    <col width="30" customWidth="1" min="20" max="20"/>
  </cols>
  <sheetData>
    <row r="1" ht="32" customHeight="1">
      <c r="A1" s="1" t="inlineStr">
        <is>
          <t>ID</t>
        </is>
      </c>
      <c r="B1" s="1" t="inlineStr">
        <is>
          <t>Data</t>
        </is>
      </c>
      <c r="C1" s="1" t="inlineStr">
        <is>
          <t>Veículo</t>
        </is>
      </c>
      <c r="D1" s="1" t="inlineStr">
        <is>
          <t>Placa</t>
        </is>
      </c>
      <c r="E1" s="1" t="inlineStr">
        <is>
          <t>Motorista</t>
        </is>
      </c>
      <c r="F1" s="1" t="inlineStr">
        <is>
          <t>Posto</t>
        </is>
      </c>
      <c r="G1" s="1" t="inlineStr">
        <is>
          <t>Cidade/UF</t>
        </is>
      </c>
      <c r="H1" s="1" t="inlineStr">
        <is>
          <t>Tipo de combustível</t>
        </is>
      </c>
      <c r="I1" s="1" t="inlineStr">
        <is>
          <t>Odômetro (km)</t>
        </is>
      </c>
      <c r="J1" s="1" t="inlineStr">
        <is>
          <t>Litros</t>
        </is>
      </c>
      <c r="K1" s="1" t="inlineStr">
        <is>
          <t>Preço por litro</t>
        </is>
      </c>
      <c r="L1" s="1" t="inlineStr">
        <is>
          <t>Valor total</t>
        </is>
      </c>
      <c r="M1" s="1" t="inlineStr">
        <is>
          <t>Odômetro anterior</t>
        </is>
      </c>
      <c r="N1" s="1" t="inlineStr">
        <is>
          <t>Distância percorrida (km)</t>
        </is>
      </c>
      <c r="O1" s="1" t="inlineStr">
        <is>
          <t>Consumo (km/l)</t>
        </is>
      </c>
      <c r="P1" s="1" t="inlineStr">
        <is>
          <t>Centro de custo</t>
        </is>
      </c>
      <c r="Q1" s="1" t="inlineStr">
        <is>
          <t>Forma de pagamento</t>
        </is>
      </c>
      <c r="R1" s="1" t="inlineStr">
        <is>
          <t>Comprovante</t>
        </is>
      </c>
      <c r="S1" s="1" t="inlineStr">
        <is>
          <t>Status da conferência</t>
        </is>
      </c>
      <c r="T1" s="1" t="inlineStr">
        <is>
          <t>Observações</t>
        </is>
      </c>
    </row>
    <row r="2">
      <c r="A2" s="2" t="n">
        <v>1</v>
      </c>
      <c r="B2" s="31" t="n">
        <v>46027</v>
      </c>
      <c r="C2" s="4" t="inlineStr">
        <is>
          <t>Fiorino branca</t>
        </is>
      </c>
      <c r="D2" s="5">
        <f>IF(C2="","",IFERROR(VLOOKUP(C2,'Veículos'!$A$2:$F$101,2,FALSE),""))</f>
        <v/>
      </c>
      <c r="E2" s="4" t="inlineStr">
        <is>
          <t>Ana Paula Souza</t>
        </is>
      </c>
      <c r="F2" s="4" t="inlineStr">
        <is>
          <t>Posto Avenida</t>
        </is>
      </c>
      <c r="G2" s="4" t="inlineStr">
        <is>
          <t>São Paulo/SP</t>
        </is>
      </c>
      <c r="H2" s="2" t="inlineStr">
        <is>
          <t>Gasolina</t>
        </is>
      </c>
      <c r="I2" s="32" t="n">
        <v>45200</v>
      </c>
      <c r="J2" s="33" t="n">
        <v>33.5</v>
      </c>
      <c r="K2" s="34" t="n">
        <v>5.89</v>
      </c>
      <c r="L2" s="35">
        <f>IF(OR(J2="",K2=""),"",IFERROR(J2*K2,0))</f>
        <v/>
      </c>
      <c r="M2" s="36">
        <f>IF(OR(C2="",I2=""),"",IF(C2=C1,I1,IFERROR(I2-300,0)))</f>
        <v/>
      </c>
      <c r="N2" s="36">
        <f>IF(OR(I2="",M2=""),"",IFERROR(I2-M2,0))</f>
        <v/>
      </c>
      <c r="O2" s="37">
        <f>IF(OR(N2="",J2="",J2=0),"",IFERROR(N2/J2,0))</f>
        <v/>
      </c>
      <c r="P2" s="4" t="inlineStr">
        <is>
          <t>Entregas</t>
        </is>
      </c>
      <c r="Q2" s="2" t="inlineStr">
        <is>
          <t>Cartão da empresa</t>
        </is>
      </c>
      <c r="R2" s="2" t="inlineStr">
        <is>
          <t>Sim</t>
        </is>
      </c>
      <c r="S2" s="5">
        <f>IF(B2="","",IF(T2="Nota fiscal pendente","Pendente",IF(OR(B2="",C2="",I2="",J2="",K2=""),"Pendente",IF(AND(L2&gt;0,I2&gt;=M2),"Conferido","Revisar"))))</f>
        <v/>
      </c>
      <c r="T2" s="4" t="inlineStr">
        <is>
          <t>Rota urbana de entregas</t>
        </is>
      </c>
    </row>
    <row r="3">
      <c r="A3" s="2" t="n">
        <v>2</v>
      </c>
      <c r="B3" s="31" t="n">
        <v>46037</v>
      </c>
      <c r="C3" s="4" t="inlineStr">
        <is>
          <t>Fiorino branca</t>
        </is>
      </c>
      <c r="D3" s="12">
        <f>IF(C3="","",IFERROR(VLOOKUP(C3,'Veículos'!$A$2:$F$101,2,FALSE),""))</f>
        <v/>
      </c>
      <c r="E3" s="4" t="inlineStr">
        <is>
          <t>Ana Paula Souza</t>
        </is>
      </c>
      <c r="F3" s="4" t="inlineStr">
        <is>
          <t>Rede Shell Centro</t>
        </is>
      </c>
      <c r="G3" s="4" t="inlineStr">
        <is>
          <t>Campinas/SP</t>
        </is>
      </c>
      <c r="H3" s="2" t="inlineStr">
        <is>
          <t>Gasolina</t>
        </is>
      </c>
      <c r="I3" s="32" t="n">
        <v>45520</v>
      </c>
      <c r="J3" s="33" t="n">
        <v>38</v>
      </c>
      <c r="K3" s="34" t="n">
        <v>5.99</v>
      </c>
      <c r="L3" s="38">
        <f>IF(OR(J3="",K3=""),"",IFERROR(J3*K3,0))</f>
        <v/>
      </c>
      <c r="M3" s="39">
        <f>IF(OR(C3="",I3=""),"",IF(C3=C2,I2,IFERROR(I3-300,0)))</f>
        <v/>
      </c>
      <c r="N3" s="39">
        <f>IF(OR(I3="",M3=""),"",IFERROR(I3-M3,0))</f>
        <v/>
      </c>
      <c r="O3" s="40">
        <f>IF(OR(N3="",J3="",J3=0),"",IFERROR(N3/J3,0))</f>
        <v/>
      </c>
      <c r="P3" s="4" t="inlineStr">
        <is>
          <t>Entregas</t>
        </is>
      </c>
      <c r="Q3" s="2" t="inlineStr">
        <is>
          <t>Pix</t>
        </is>
      </c>
      <c r="R3" s="2" t="inlineStr">
        <is>
          <t>Sim</t>
        </is>
      </c>
      <c r="S3" s="12">
        <f>IF(B3="","",IF(T3="Nota fiscal pendente","Pendente",IF(OR(B3="",C3="",I3="",J3="",K3=""),"Pendente",IF(AND(L3&gt;0,I3&gt;=M3),"Conferido","Revisar"))))</f>
        <v/>
      </c>
      <c r="T3" s="4" t="inlineStr">
        <is>
          <t>Abastecimento completo</t>
        </is>
      </c>
    </row>
    <row r="4">
      <c r="A4" s="2" t="n">
        <v>3</v>
      </c>
      <c r="B4" s="31" t="n">
        <v>46055</v>
      </c>
      <c r="C4" s="4" t="inlineStr">
        <is>
          <t>Fiorino branca</t>
        </is>
      </c>
      <c r="D4" s="5">
        <f>IF(C4="","",IFERROR(VLOOKUP(C4,'Veículos'!$A$2:$F$101,2,FALSE),""))</f>
        <v/>
      </c>
      <c r="E4" s="4" t="inlineStr">
        <is>
          <t>João Pedro Alves</t>
        </is>
      </c>
      <c r="F4" s="4" t="inlineStr">
        <is>
          <t>Posto Anhanguera</t>
        </is>
      </c>
      <c r="G4" s="4" t="inlineStr">
        <is>
          <t>Jundiaí/SP</t>
        </is>
      </c>
      <c r="H4" s="2" t="inlineStr">
        <is>
          <t>Gasolina</t>
        </is>
      </c>
      <c r="I4" s="32" t="n">
        <v>45860</v>
      </c>
      <c r="J4" s="33" t="n">
        <v>35.5</v>
      </c>
      <c r="K4" s="34" t="n">
        <v>6.09</v>
      </c>
      <c r="L4" s="35">
        <f>IF(OR(J4="",K4=""),"",IFERROR(J4*K4,0))</f>
        <v/>
      </c>
      <c r="M4" s="36">
        <f>IF(OR(C4="",I4=""),"",IF(C4=C3,I3,IFERROR(I4-300,0)))</f>
        <v/>
      </c>
      <c r="N4" s="36">
        <f>IF(OR(I4="",M4=""),"",IFERROR(I4-M4,0))</f>
        <v/>
      </c>
      <c r="O4" s="37">
        <f>IF(OR(N4="",J4="",J4=0),"",IFERROR(N4/J4,0))</f>
        <v/>
      </c>
      <c r="P4" s="4" t="inlineStr">
        <is>
          <t>Entregas</t>
        </is>
      </c>
      <c r="Q4" s="2" t="inlineStr">
        <is>
          <t>Cartão da empresa</t>
        </is>
      </c>
      <c r="R4" s="2" t="inlineStr">
        <is>
          <t>Sim</t>
        </is>
      </c>
      <c r="S4" s="5">
        <f>IF(B4="","",IF(T4="Nota fiscal pendente","Pendente",IF(OR(B4="",C4="",I4="",J4="",K4=""),"Pendente",IF(AND(L4&gt;0,I4&gt;=M4),"Conferido","Revisar"))))</f>
        <v/>
      </c>
      <c r="T4" s="4" t="inlineStr">
        <is>
          <t>Deslocamentos regionais</t>
        </is>
      </c>
    </row>
    <row r="5">
      <c r="A5" s="2" t="n">
        <v>4</v>
      </c>
      <c r="B5" s="31" t="n">
        <v>46071</v>
      </c>
      <c r="C5" s="4" t="inlineStr">
        <is>
          <t>Fiorino branca</t>
        </is>
      </c>
      <c r="D5" s="12">
        <f>IF(C5="","",IFERROR(VLOOKUP(C5,'Veículos'!$A$2:$F$101,2,FALSE),""))</f>
        <v/>
      </c>
      <c r="E5" s="4" t="inlineStr">
        <is>
          <t>Ana Paula Souza</t>
        </is>
      </c>
      <c r="F5" s="4" t="inlineStr">
        <is>
          <t>Auto Posto Brasil</t>
        </is>
      </c>
      <c r="G5" s="4" t="inlineStr">
        <is>
          <t>Santos/SP</t>
        </is>
      </c>
      <c r="H5" s="2" t="inlineStr">
        <is>
          <t>Gasolina</t>
        </is>
      </c>
      <c r="I5" s="32" t="n">
        <v>46220</v>
      </c>
      <c r="J5" s="33" t="n">
        <v>40</v>
      </c>
      <c r="K5" s="34" t="n">
        <v>6.19</v>
      </c>
      <c r="L5" s="38">
        <f>IF(OR(J5="",K5=""),"",IFERROR(J5*K5,0))</f>
        <v/>
      </c>
      <c r="M5" s="39">
        <f>IF(OR(C5="",I5=""),"",IF(C5=C4,I4,IFERROR(I5-300,0)))</f>
        <v/>
      </c>
      <c r="N5" s="39">
        <f>IF(OR(I5="",M5=""),"",IFERROR(I5-M5,0))</f>
        <v/>
      </c>
      <c r="O5" s="40">
        <f>IF(OR(N5="",J5="",J5=0),"",IFERROR(N5/J5,0))</f>
        <v/>
      </c>
      <c r="P5" s="4" t="inlineStr">
        <is>
          <t>Entregas</t>
        </is>
      </c>
      <c r="Q5" s="2" t="inlineStr">
        <is>
          <t>Cartão da empresa</t>
        </is>
      </c>
      <c r="R5" s="2" t="inlineStr">
        <is>
          <t>Sim</t>
        </is>
      </c>
      <c r="S5" s="12">
        <f>IF(B5="","",IF(T5="Nota fiscal pendente","Pendente",IF(OR(B5="",C5="",I5="",J5="",K5=""),"Pendente",IF(AND(L5&gt;0,I5&gt;=M5),"Conferido","Revisar"))))</f>
        <v/>
      </c>
      <c r="T5" s="4" t="inlineStr">
        <is>
          <t>Rota litoral</t>
        </is>
      </c>
    </row>
    <row r="6">
      <c r="A6" s="2" t="n">
        <v>5</v>
      </c>
      <c r="B6" s="31" t="n">
        <v>46030</v>
      </c>
      <c r="C6" s="4" t="inlineStr">
        <is>
          <t>Strada cabine simples</t>
        </is>
      </c>
      <c r="D6" s="5">
        <f>IF(C6="","",IFERROR(VLOOKUP(C6,'Veículos'!$A$2:$F$101,2,FALSE),""))</f>
        <v/>
      </c>
      <c r="E6" s="4" t="inlineStr">
        <is>
          <t>Carlos Henrique Lima</t>
        </is>
      </c>
      <c r="F6" s="4" t="inlineStr">
        <is>
          <t>Posto Avenida</t>
        </is>
      </c>
      <c r="G6" s="4" t="inlineStr">
        <is>
          <t>São Paulo/SP</t>
        </is>
      </c>
      <c r="H6" s="2" t="inlineStr">
        <is>
          <t>Diesel</t>
        </is>
      </c>
      <c r="I6" s="32" t="n">
        <v>31800</v>
      </c>
      <c r="J6" s="33" t="n">
        <v>44</v>
      </c>
      <c r="K6" s="34" t="n">
        <v>6.29</v>
      </c>
      <c r="L6" s="35">
        <f>IF(OR(J6="",K6=""),"",IFERROR(J6*K6,0))</f>
        <v/>
      </c>
      <c r="M6" s="36">
        <f>IF(OR(C6="",I6=""),"",IF(C6=C5,I5,IFERROR(I6-300,0)))</f>
        <v/>
      </c>
      <c r="N6" s="36">
        <f>IF(OR(I6="",M6=""),"",IFERROR(I6-M6,0))</f>
        <v/>
      </c>
      <c r="O6" s="37">
        <f>IF(OR(N6="",J6="",J6=0),"",IFERROR(N6/J6,0))</f>
        <v/>
      </c>
      <c r="P6" s="4" t="inlineStr">
        <is>
          <t>Operação</t>
        </is>
      </c>
      <c r="Q6" s="2" t="inlineStr">
        <is>
          <t>Boleto</t>
        </is>
      </c>
      <c r="R6" s="2" t="inlineStr">
        <is>
          <t>Sim</t>
        </is>
      </c>
      <c r="S6" s="5">
        <f>IF(B6="","",IF(T6="Nota fiscal pendente","Pendente",IF(OR(B6="",C6="",I6="",J6="",K6=""),"Pendente",IF(AND(L6&gt;0,I6&gt;=M6),"Conferido","Revisar"))))</f>
        <v/>
      </c>
      <c r="T6" s="4" t="inlineStr">
        <is>
          <t>Serviço operacional</t>
        </is>
      </c>
    </row>
    <row r="7">
      <c r="A7" s="2" t="n">
        <v>6</v>
      </c>
      <c r="B7" s="31" t="n">
        <v>46047</v>
      </c>
      <c r="C7" s="4" t="inlineStr">
        <is>
          <t>Strada cabine simples</t>
        </is>
      </c>
      <c r="D7" s="12">
        <f>IF(C7="","",IFERROR(VLOOKUP(C7,'Veículos'!$A$2:$F$101,2,FALSE),""))</f>
        <v/>
      </c>
      <c r="E7" s="4" t="inlineStr">
        <is>
          <t>Marcos Vinícius Rocha</t>
        </is>
      </c>
      <c r="F7" s="4" t="inlineStr">
        <is>
          <t>Posto Anhanguera</t>
        </is>
      </c>
      <c r="G7" s="4" t="inlineStr">
        <is>
          <t>Sorocaba/SP</t>
        </is>
      </c>
      <c r="H7" s="2" t="inlineStr">
        <is>
          <t>Diesel</t>
        </is>
      </c>
      <c r="I7" s="32" t="n">
        <v>32140</v>
      </c>
      <c r="J7" s="33" t="n">
        <v>46</v>
      </c>
      <c r="K7" s="34" t="n">
        <v>6.39</v>
      </c>
      <c r="L7" s="38">
        <f>IF(OR(J7="",K7=""),"",IFERROR(J7*K7,0))</f>
        <v/>
      </c>
      <c r="M7" s="39">
        <f>IF(OR(C7="",I7=""),"",IF(C7=C6,I6,IFERROR(I7-300,0)))</f>
        <v/>
      </c>
      <c r="N7" s="39">
        <f>IF(OR(I7="",M7=""),"",IFERROR(I7-M7,0))</f>
        <v/>
      </c>
      <c r="O7" s="40">
        <f>IF(OR(N7="",J7="",J7=0),"",IFERROR(N7/J7,0))</f>
        <v/>
      </c>
      <c r="P7" s="4" t="inlineStr">
        <is>
          <t>Operação</t>
        </is>
      </c>
      <c r="Q7" s="2" t="inlineStr">
        <is>
          <t>Cartão da empresa</t>
        </is>
      </c>
      <c r="R7" s="2" t="inlineStr">
        <is>
          <t>Sim</t>
        </is>
      </c>
      <c r="S7" s="12">
        <f>IF(B7="","",IF(T7="Nota fiscal pendente","Pendente",IF(OR(B7="",C7="",I7="",J7="",K7=""),"Pendente",IF(AND(L7&gt;0,I7&gt;=M7),"Conferido","Revisar"))))</f>
        <v/>
      </c>
      <c r="T7" s="4" t="inlineStr">
        <is>
          <t>Atendimento em campo</t>
        </is>
      </c>
    </row>
    <row r="8">
      <c r="A8" s="2" t="n">
        <v>7</v>
      </c>
      <c r="B8" s="31" t="n">
        <v>46063</v>
      </c>
      <c r="C8" s="4" t="inlineStr">
        <is>
          <t>Strada cabine simples</t>
        </is>
      </c>
      <c r="D8" s="5">
        <f>IF(C8="","",IFERROR(VLOOKUP(C8,'Veículos'!$A$2:$F$101,2,FALSE),""))</f>
        <v/>
      </c>
      <c r="E8" s="4" t="inlineStr">
        <is>
          <t>Carlos Henrique Lima</t>
        </is>
      </c>
      <c r="F8" s="4" t="inlineStr">
        <is>
          <t>Rede Shell Centro</t>
        </is>
      </c>
      <c r="G8" s="4" t="inlineStr">
        <is>
          <t>Campinas/SP</t>
        </is>
      </c>
      <c r="H8" s="2" t="inlineStr">
        <is>
          <t>Diesel</t>
        </is>
      </c>
      <c r="I8" s="32" t="n">
        <v>32510</v>
      </c>
      <c r="J8" s="33" t="n">
        <v>42.5</v>
      </c>
      <c r="K8" s="34" t="n">
        <v>6.49</v>
      </c>
      <c r="L8" s="35">
        <f>IF(OR(J8="",K8=""),"",IFERROR(J8*K8,0))</f>
        <v/>
      </c>
      <c r="M8" s="36">
        <f>IF(OR(C8="",I8=""),"",IF(C8=C7,I7,IFERROR(I8-300,0)))</f>
        <v/>
      </c>
      <c r="N8" s="36">
        <f>IF(OR(I8="",M8=""),"",IFERROR(I8-M8,0))</f>
        <v/>
      </c>
      <c r="O8" s="37">
        <f>IF(OR(N8="",J8="",J8=0),"",IFERROR(N8/J8,0))</f>
        <v/>
      </c>
      <c r="P8" s="4" t="inlineStr">
        <is>
          <t>Operação</t>
        </is>
      </c>
      <c r="Q8" s="2" t="inlineStr">
        <is>
          <t>Pix</t>
        </is>
      </c>
      <c r="R8" s="2" t="inlineStr">
        <is>
          <t>Sim</t>
        </is>
      </c>
      <c r="S8" s="5">
        <f>IF(B8="","",IF(T8="Nota fiscal pendente","Pendente",IF(OR(B8="",C8="",I8="",J8="",K8=""),"Pendente",IF(AND(L8&gt;0,I8&gt;=M8),"Conferido","Revisar"))))</f>
        <v/>
      </c>
      <c r="T8" s="4" t="inlineStr">
        <is>
          <t>Nota fiscal pendente</t>
        </is>
      </c>
    </row>
    <row r="9">
      <c r="A9" s="2" t="n">
        <v>8</v>
      </c>
      <c r="B9" s="31" t="n">
        <v>46034</v>
      </c>
      <c r="C9" s="4" t="inlineStr">
        <is>
          <t>Saveiro</t>
        </is>
      </c>
      <c r="D9" s="12">
        <f>IF(C9="","",IFERROR(VLOOKUP(C9,'Veículos'!$A$2:$F$101,2,FALSE),""))</f>
        <v/>
      </c>
      <c r="E9" s="4" t="inlineStr">
        <is>
          <t>João Pedro Alves</t>
        </is>
      </c>
      <c r="F9" s="4" t="inlineStr">
        <is>
          <t>Auto Posto Brasil</t>
        </is>
      </c>
      <c r="G9" s="4" t="inlineStr">
        <is>
          <t>Jundiaí/SP</t>
        </is>
      </c>
      <c r="H9" s="2" t="inlineStr">
        <is>
          <t>Gasolina</t>
        </is>
      </c>
      <c r="I9" s="32" t="n">
        <v>58700</v>
      </c>
      <c r="J9" s="33" t="n">
        <v>30</v>
      </c>
      <c r="K9" s="34" t="n">
        <v>5.79</v>
      </c>
      <c r="L9" s="38">
        <f>IF(OR(J9="",K9=""),"",IFERROR(J9*K9,0))</f>
        <v/>
      </c>
      <c r="M9" s="39">
        <f>IF(OR(C9="",I9=""),"",IF(C9=C8,I8,IFERROR(I9-300,0)))</f>
        <v/>
      </c>
      <c r="N9" s="39">
        <f>IF(OR(I9="",M9=""),"",IFERROR(I9-M9,0))</f>
        <v/>
      </c>
      <c r="O9" s="40">
        <f>IF(OR(N9="",J9="",J9=0),"",IFERROR(N9/J9,0))</f>
        <v/>
      </c>
      <c r="P9" s="4" t="inlineStr">
        <is>
          <t>Visitas comerciais</t>
        </is>
      </c>
      <c r="Q9" s="2" t="inlineStr">
        <is>
          <t>Dinheiro</t>
        </is>
      </c>
      <c r="R9" s="2" t="inlineStr">
        <is>
          <t>Sim</t>
        </is>
      </c>
      <c r="S9" s="12">
        <f>IF(B9="","",IF(T9="Nota fiscal pendente","Pendente",IF(OR(B9="",C9="",I9="",J9="",K9=""),"Pendente",IF(AND(L9&gt;0,I9&gt;=M9),"Conferido","Revisar"))))</f>
        <v/>
      </c>
      <c r="T9" s="4" t="inlineStr">
        <is>
          <t>Visita a clientes</t>
        </is>
      </c>
    </row>
    <row r="10">
      <c r="A10" s="2" t="n">
        <v>9</v>
      </c>
      <c r="B10" s="31" t="n">
        <v>46058</v>
      </c>
      <c r="C10" s="4" t="inlineStr">
        <is>
          <t>Saveiro</t>
        </is>
      </c>
      <c r="D10" s="5">
        <f>IF(C10="","",IFERROR(VLOOKUP(C10,'Veículos'!$A$2:$F$101,2,FALSE),""))</f>
        <v/>
      </c>
      <c r="E10" s="4" t="inlineStr">
        <is>
          <t>Marcos Vinícius Rocha</t>
        </is>
      </c>
      <c r="F10" s="4" t="inlineStr">
        <is>
          <t>Posto Avenida</t>
        </is>
      </c>
      <c r="G10" s="4" t="inlineStr">
        <is>
          <t>São Paulo/SP</t>
        </is>
      </c>
      <c r="H10" s="2" t="inlineStr">
        <is>
          <t>Gasolina</t>
        </is>
      </c>
      <c r="I10" s="32" t="n">
        <v>59040</v>
      </c>
      <c r="J10" s="33" t="n">
        <v>34</v>
      </c>
      <c r="K10" s="34" t="n">
        <v>5.99</v>
      </c>
      <c r="L10" s="35">
        <f>IF(OR(J10="",K10=""),"",IFERROR(J10*K10,0))</f>
        <v/>
      </c>
      <c r="M10" s="36">
        <f>IF(OR(C10="",I10=""),"",IF(C10=C9,I9,IFERROR(I10-300,0)))</f>
        <v/>
      </c>
      <c r="N10" s="36">
        <f>IF(OR(I10="",M10=""),"",IFERROR(I10-M10,0))</f>
        <v/>
      </c>
      <c r="O10" s="37">
        <f>IF(OR(N10="",J10="",J10=0),"",IFERROR(N10/J10,0))</f>
        <v/>
      </c>
      <c r="P10" s="4" t="inlineStr">
        <is>
          <t>Visitas comerciais</t>
        </is>
      </c>
      <c r="Q10" s="2" t="inlineStr">
        <is>
          <t>Cartão da empresa</t>
        </is>
      </c>
      <c r="R10" s="2" t="inlineStr">
        <is>
          <t>Sim</t>
        </is>
      </c>
      <c r="S10" s="5">
        <f>IF(B10="","",IF(T10="Nota fiscal pendente","Pendente",IF(OR(B10="",C10="",I10="",J10="",K10=""),"Pendente",IF(AND(L10&gt;0,I10&gt;=M10),"Conferido","Revisar"))))</f>
        <v/>
      </c>
      <c r="T10" s="4" t="inlineStr">
        <is>
          <t>Agenda comercial</t>
        </is>
      </c>
    </row>
    <row r="11">
      <c r="A11" s="2" t="n">
        <v>10</v>
      </c>
      <c r="B11" s="31" t="n">
        <v>46075</v>
      </c>
      <c r="C11" s="4" t="inlineStr">
        <is>
          <t>Saveiro</t>
        </is>
      </c>
      <c r="D11" s="12">
        <f>IF(C11="","",IFERROR(VLOOKUP(C11,'Veículos'!$A$2:$F$101,2,FALSE),""))</f>
        <v/>
      </c>
      <c r="E11" s="4" t="inlineStr">
        <is>
          <t>João Pedro Alves</t>
        </is>
      </c>
      <c r="F11" s="4" t="inlineStr">
        <is>
          <t>Rede Shell Centro</t>
        </is>
      </c>
      <c r="G11" s="4" t="inlineStr">
        <is>
          <t>Santos/SP</t>
        </is>
      </c>
      <c r="H11" s="2" t="inlineStr">
        <is>
          <t>Gasolina</t>
        </is>
      </c>
      <c r="I11" s="32" t="n">
        <v>59410</v>
      </c>
      <c r="J11" s="33" t="n">
        <v>36.5</v>
      </c>
      <c r="K11" s="34" t="n">
        <v>6.09</v>
      </c>
      <c r="L11" s="38">
        <f>IF(OR(J11="",K11=""),"",IFERROR(J11*K11,0))</f>
        <v/>
      </c>
      <c r="M11" s="39">
        <f>IF(OR(C11="",I11=""),"",IF(C11=C10,I10,IFERROR(I11-300,0)))</f>
        <v/>
      </c>
      <c r="N11" s="39">
        <f>IF(OR(I11="",M11=""),"",IFERROR(I11-M11,0))</f>
        <v/>
      </c>
      <c r="O11" s="40">
        <f>IF(OR(N11="",J11="",J11=0),"",IFERROR(N11/J11,0))</f>
        <v/>
      </c>
      <c r="P11" s="4" t="inlineStr">
        <is>
          <t>Visitas comerciais</t>
        </is>
      </c>
      <c r="Q11" s="2" t="inlineStr">
        <is>
          <t>Pix</t>
        </is>
      </c>
      <c r="R11" s="2" t="inlineStr">
        <is>
          <t>Sim</t>
        </is>
      </c>
      <c r="S11" s="12">
        <f>IF(B11="","",IF(T11="Nota fiscal pendente","Pendente",IF(OR(B11="",C11="",I11="",J11="",K11=""),"Pendente",IF(AND(L11&gt;0,I11&gt;=M11),"Conferido","Revisar"))))</f>
        <v/>
      </c>
      <c r="T11" s="4" t="inlineStr">
        <is>
          <t>Retorno de visita</t>
        </is>
      </c>
    </row>
    <row r="12">
      <c r="A12" s="2" t="n">
        <v>11</v>
      </c>
      <c r="B12" s="31" t="n"/>
      <c r="C12" s="4" t="n"/>
      <c r="D12" s="5">
        <f>IF(C12="","",IFERROR(VLOOKUP(C12,'Veículos'!$A$2:$F$101,2,FALSE),""))</f>
        <v/>
      </c>
      <c r="E12" s="4" t="n"/>
      <c r="F12" s="4" t="n"/>
      <c r="G12" s="4" t="n"/>
      <c r="H12" s="2" t="n"/>
      <c r="I12" s="32" t="n"/>
      <c r="J12" s="33" t="n"/>
      <c r="K12" s="34" t="n"/>
      <c r="L12" s="35">
        <f>IF(OR(J12="",K12=""),"",IFERROR(J12*K12,0))</f>
        <v/>
      </c>
      <c r="M12" s="36">
        <f>IF(OR(C12="",I12=""),"",IF(C12=C11,I11,IFERROR(I12-300,0)))</f>
        <v/>
      </c>
      <c r="N12" s="36">
        <f>IF(OR(I12="",M12=""),"",IFERROR(I12-M12,0))</f>
        <v/>
      </c>
      <c r="O12" s="37">
        <f>IF(OR(N12="",J12="",J12=0),"",IFERROR(N12/J12,0))</f>
        <v/>
      </c>
      <c r="P12" s="4" t="n"/>
      <c r="Q12" s="2" t="n"/>
      <c r="R12" s="2" t="n"/>
      <c r="S12" s="5">
        <f>IF(B12="","",IF(T12="Nota fiscal pendente","Pendente",IF(OR(B12="",C12="",I12="",J12="",K12=""),"Pendente",IF(AND(L12&gt;0,I12&gt;=M12),"Conferido","Revisar"))))</f>
        <v/>
      </c>
      <c r="T12" s="4" t="n"/>
    </row>
    <row r="13">
      <c r="A13" s="2" t="n">
        <v>12</v>
      </c>
      <c r="B13" s="31" t="n"/>
      <c r="C13" s="4" t="n"/>
      <c r="D13" s="12">
        <f>IF(C13="","",IFERROR(VLOOKUP(C13,'Veículos'!$A$2:$F$101,2,FALSE),""))</f>
        <v/>
      </c>
      <c r="E13" s="4" t="n"/>
      <c r="F13" s="4" t="n"/>
      <c r="G13" s="4" t="n"/>
      <c r="H13" s="2" t="n"/>
      <c r="I13" s="32" t="n"/>
      <c r="J13" s="33" t="n"/>
      <c r="K13" s="34" t="n"/>
      <c r="L13" s="38">
        <f>IF(OR(J13="",K13=""),"",IFERROR(J13*K13,0))</f>
        <v/>
      </c>
      <c r="M13" s="39">
        <f>IF(OR(C13="",I13=""),"",IF(C13=C12,I12,IFERROR(I13-300,0)))</f>
        <v/>
      </c>
      <c r="N13" s="39">
        <f>IF(OR(I13="",M13=""),"",IFERROR(I13-M13,0))</f>
        <v/>
      </c>
      <c r="O13" s="40">
        <f>IF(OR(N13="",J13="",J13=0),"",IFERROR(N13/J13,0))</f>
        <v/>
      </c>
      <c r="P13" s="4" t="n"/>
      <c r="Q13" s="2" t="n"/>
      <c r="R13" s="2" t="n"/>
      <c r="S13" s="12">
        <f>IF(B13="","",IF(T13="Nota fiscal pendente","Pendente",IF(OR(B13="",C13="",I13="",J13="",K13=""),"Pendente",IF(AND(L13&gt;0,I13&gt;=M13),"Conferido","Revisar"))))</f>
        <v/>
      </c>
      <c r="T13" s="4" t="n"/>
    </row>
    <row r="14">
      <c r="A14" s="2" t="n">
        <v>13</v>
      </c>
      <c r="B14" s="31" t="n"/>
      <c r="C14" s="4" t="n"/>
      <c r="D14" s="5">
        <f>IF(C14="","",IFERROR(VLOOKUP(C14,'Veículos'!$A$2:$F$101,2,FALSE),""))</f>
        <v/>
      </c>
      <c r="E14" s="4" t="n"/>
      <c r="F14" s="4" t="n"/>
      <c r="G14" s="4" t="n"/>
      <c r="H14" s="2" t="n"/>
      <c r="I14" s="32" t="n"/>
      <c r="J14" s="33" t="n"/>
      <c r="K14" s="34" t="n"/>
      <c r="L14" s="35">
        <f>IF(OR(J14="",K14=""),"",IFERROR(J14*K14,0))</f>
        <v/>
      </c>
      <c r="M14" s="36">
        <f>IF(OR(C14="",I14=""),"",IF(C14=C13,I13,IFERROR(I14-300,0)))</f>
        <v/>
      </c>
      <c r="N14" s="36">
        <f>IF(OR(I14="",M14=""),"",IFERROR(I14-M14,0))</f>
        <v/>
      </c>
      <c r="O14" s="37">
        <f>IF(OR(N14="",J14="",J14=0),"",IFERROR(N14/J14,0))</f>
        <v/>
      </c>
      <c r="P14" s="4" t="n"/>
      <c r="Q14" s="2" t="n"/>
      <c r="R14" s="2" t="n"/>
      <c r="S14" s="5">
        <f>IF(B14="","",IF(T14="Nota fiscal pendente","Pendente",IF(OR(B14="",C14="",I14="",J14="",K14=""),"Pendente",IF(AND(L14&gt;0,I14&gt;=M14),"Conferido","Revisar"))))</f>
        <v/>
      </c>
      <c r="T14" s="4" t="n"/>
    </row>
    <row r="15">
      <c r="A15" s="2" t="n">
        <v>14</v>
      </c>
      <c r="B15" s="31" t="n"/>
      <c r="C15" s="4" t="n"/>
      <c r="D15" s="12">
        <f>IF(C15="","",IFERROR(VLOOKUP(C15,'Veículos'!$A$2:$F$101,2,FALSE),""))</f>
        <v/>
      </c>
      <c r="E15" s="4" t="n"/>
      <c r="F15" s="4" t="n"/>
      <c r="G15" s="4" t="n"/>
      <c r="H15" s="2" t="n"/>
      <c r="I15" s="32" t="n"/>
      <c r="J15" s="33" t="n"/>
      <c r="K15" s="34" t="n"/>
      <c r="L15" s="38">
        <f>IF(OR(J15="",K15=""),"",IFERROR(J15*K15,0))</f>
        <v/>
      </c>
      <c r="M15" s="39">
        <f>IF(OR(C15="",I15=""),"",IF(C15=C14,I14,IFERROR(I15-300,0)))</f>
        <v/>
      </c>
      <c r="N15" s="39">
        <f>IF(OR(I15="",M15=""),"",IFERROR(I15-M15,0))</f>
        <v/>
      </c>
      <c r="O15" s="40">
        <f>IF(OR(N15="",J15="",J15=0),"",IFERROR(N15/J15,0))</f>
        <v/>
      </c>
      <c r="P15" s="4" t="n"/>
      <c r="Q15" s="2" t="n"/>
      <c r="R15" s="2" t="n"/>
      <c r="S15" s="12">
        <f>IF(B15="","",IF(T15="Nota fiscal pendente","Pendente",IF(OR(B15="",C15="",I15="",J15="",K15=""),"Pendente",IF(AND(L15&gt;0,I15&gt;=M15),"Conferido","Revisar"))))</f>
        <v/>
      </c>
      <c r="T15" s="4" t="n"/>
    </row>
    <row r="16">
      <c r="A16" s="2" t="n">
        <v>15</v>
      </c>
      <c r="B16" s="31" t="n"/>
      <c r="C16" s="4" t="n"/>
      <c r="D16" s="5">
        <f>IF(C16="","",IFERROR(VLOOKUP(C16,'Veículos'!$A$2:$F$101,2,FALSE),""))</f>
        <v/>
      </c>
      <c r="E16" s="4" t="n"/>
      <c r="F16" s="4" t="n"/>
      <c r="G16" s="4" t="n"/>
      <c r="H16" s="2" t="n"/>
      <c r="I16" s="32" t="n"/>
      <c r="J16" s="33" t="n"/>
      <c r="K16" s="34" t="n"/>
      <c r="L16" s="35">
        <f>IF(OR(J16="",K16=""),"",IFERROR(J16*K16,0))</f>
        <v/>
      </c>
      <c r="M16" s="36">
        <f>IF(OR(C16="",I16=""),"",IF(C16=C15,I15,IFERROR(I16-300,0)))</f>
        <v/>
      </c>
      <c r="N16" s="36">
        <f>IF(OR(I16="",M16=""),"",IFERROR(I16-M16,0))</f>
        <v/>
      </c>
      <c r="O16" s="37">
        <f>IF(OR(N16="",J16="",J16=0),"",IFERROR(N16/J16,0))</f>
        <v/>
      </c>
      <c r="P16" s="4" t="n"/>
      <c r="Q16" s="2" t="n"/>
      <c r="R16" s="2" t="n"/>
      <c r="S16" s="5">
        <f>IF(B16="","",IF(T16="Nota fiscal pendente","Pendente",IF(OR(B16="",C16="",I16="",J16="",K16=""),"Pendente",IF(AND(L16&gt;0,I16&gt;=M16),"Conferido","Revisar"))))</f>
        <v/>
      </c>
      <c r="T16" s="4" t="n"/>
    </row>
    <row r="17">
      <c r="A17" s="2" t="n">
        <v>16</v>
      </c>
      <c r="B17" s="31" t="n"/>
      <c r="C17" s="4" t="n"/>
      <c r="D17" s="12">
        <f>IF(C17="","",IFERROR(VLOOKUP(C17,'Veículos'!$A$2:$F$101,2,FALSE),""))</f>
        <v/>
      </c>
      <c r="E17" s="4" t="n"/>
      <c r="F17" s="4" t="n"/>
      <c r="G17" s="4" t="n"/>
      <c r="H17" s="2" t="n"/>
      <c r="I17" s="32" t="n"/>
      <c r="J17" s="33" t="n"/>
      <c r="K17" s="34" t="n"/>
      <c r="L17" s="38">
        <f>IF(OR(J17="",K17=""),"",IFERROR(J17*K17,0))</f>
        <v/>
      </c>
      <c r="M17" s="39">
        <f>IF(OR(C17="",I17=""),"",IF(C17=C16,I16,IFERROR(I17-300,0)))</f>
        <v/>
      </c>
      <c r="N17" s="39">
        <f>IF(OR(I17="",M17=""),"",IFERROR(I17-M17,0))</f>
        <v/>
      </c>
      <c r="O17" s="40">
        <f>IF(OR(N17="",J17="",J17=0),"",IFERROR(N17/J17,0))</f>
        <v/>
      </c>
      <c r="P17" s="4" t="n"/>
      <c r="Q17" s="2" t="n"/>
      <c r="R17" s="2" t="n"/>
      <c r="S17" s="12">
        <f>IF(B17="","",IF(T17="Nota fiscal pendente","Pendente",IF(OR(B17="",C17="",I17="",J17="",K17=""),"Pendente",IF(AND(L17&gt;0,I17&gt;=M17),"Conferido","Revisar"))))</f>
        <v/>
      </c>
      <c r="T17" s="4" t="n"/>
    </row>
    <row r="18">
      <c r="A18" s="2" t="n">
        <v>17</v>
      </c>
      <c r="B18" s="31" t="n"/>
      <c r="C18" s="4" t="n"/>
      <c r="D18" s="5">
        <f>IF(C18="","",IFERROR(VLOOKUP(C18,'Veículos'!$A$2:$F$101,2,FALSE),""))</f>
        <v/>
      </c>
      <c r="E18" s="4" t="n"/>
      <c r="F18" s="4" t="n"/>
      <c r="G18" s="4" t="n"/>
      <c r="H18" s="2" t="n"/>
      <c r="I18" s="32" t="n"/>
      <c r="J18" s="33" t="n"/>
      <c r="K18" s="34" t="n"/>
      <c r="L18" s="35">
        <f>IF(OR(J18="",K18=""),"",IFERROR(J18*K18,0))</f>
        <v/>
      </c>
      <c r="M18" s="36">
        <f>IF(OR(C18="",I18=""),"",IF(C18=C17,I17,IFERROR(I18-300,0)))</f>
        <v/>
      </c>
      <c r="N18" s="36">
        <f>IF(OR(I18="",M18=""),"",IFERROR(I18-M18,0))</f>
        <v/>
      </c>
      <c r="O18" s="37">
        <f>IF(OR(N18="",J18="",J18=0),"",IFERROR(N18/J18,0))</f>
        <v/>
      </c>
      <c r="P18" s="4" t="n"/>
      <c r="Q18" s="2" t="n"/>
      <c r="R18" s="2" t="n"/>
      <c r="S18" s="5">
        <f>IF(B18="","",IF(T18="Nota fiscal pendente","Pendente",IF(OR(B18="",C18="",I18="",J18="",K18=""),"Pendente",IF(AND(L18&gt;0,I18&gt;=M18),"Conferido","Revisar"))))</f>
        <v/>
      </c>
      <c r="T18" s="4" t="n"/>
    </row>
    <row r="19">
      <c r="A19" s="2" t="n">
        <v>18</v>
      </c>
      <c r="B19" s="31" t="n"/>
      <c r="C19" s="4" t="n"/>
      <c r="D19" s="12">
        <f>IF(C19="","",IFERROR(VLOOKUP(C19,'Veículos'!$A$2:$F$101,2,FALSE),""))</f>
        <v/>
      </c>
      <c r="E19" s="4" t="n"/>
      <c r="F19" s="4" t="n"/>
      <c r="G19" s="4" t="n"/>
      <c r="H19" s="2" t="n"/>
      <c r="I19" s="32" t="n"/>
      <c r="J19" s="33" t="n"/>
      <c r="K19" s="34" t="n"/>
      <c r="L19" s="38">
        <f>IF(OR(J19="",K19=""),"",IFERROR(J19*K19,0))</f>
        <v/>
      </c>
      <c r="M19" s="39">
        <f>IF(OR(C19="",I19=""),"",IF(C19=C18,I18,IFERROR(I19-300,0)))</f>
        <v/>
      </c>
      <c r="N19" s="39">
        <f>IF(OR(I19="",M19=""),"",IFERROR(I19-M19,0))</f>
        <v/>
      </c>
      <c r="O19" s="40">
        <f>IF(OR(N19="",J19="",J19=0),"",IFERROR(N19/J19,0))</f>
        <v/>
      </c>
      <c r="P19" s="4" t="n"/>
      <c r="Q19" s="2" t="n"/>
      <c r="R19" s="2" t="n"/>
      <c r="S19" s="12">
        <f>IF(B19="","",IF(T19="Nota fiscal pendente","Pendente",IF(OR(B19="",C19="",I19="",J19="",K19=""),"Pendente",IF(AND(L19&gt;0,I19&gt;=M19),"Conferido","Revisar"))))</f>
        <v/>
      </c>
      <c r="T19" s="4" t="n"/>
    </row>
    <row r="20">
      <c r="A20" s="2" t="n">
        <v>19</v>
      </c>
      <c r="B20" s="31" t="n"/>
      <c r="C20" s="4" t="n"/>
      <c r="D20" s="5">
        <f>IF(C20="","",IFERROR(VLOOKUP(C20,'Veículos'!$A$2:$F$101,2,FALSE),""))</f>
        <v/>
      </c>
      <c r="E20" s="4" t="n"/>
      <c r="F20" s="4" t="n"/>
      <c r="G20" s="4" t="n"/>
      <c r="H20" s="2" t="n"/>
      <c r="I20" s="32" t="n"/>
      <c r="J20" s="33" t="n"/>
      <c r="K20" s="34" t="n"/>
      <c r="L20" s="35">
        <f>IF(OR(J20="",K20=""),"",IFERROR(J20*K20,0))</f>
        <v/>
      </c>
      <c r="M20" s="36">
        <f>IF(OR(C20="",I20=""),"",IF(C20=C19,I19,IFERROR(I20-300,0)))</f>
        <v/>
      </c>
      <c r="N20" s="36">
        <f>IF(OR(I20="",M20=""),"",IFERROR(I20-M20,0))</f>
        <v/>
      </c>
      <c r="O20" s="37">
        <f>IF(OR(N20="",J20="",J20=0),"",IFERROR(N20/J20,0))</f>
        <v/>
      </c>
      <c r="P20" s="4" t="n"/>
      <c r="Q20" s="2" t="n"/>
      <c r="R20" s="2" t="n"/>
      <c r="S20" s="5">
        <f>IF(B20="","",IF(T20="Nota fiscal pendente","Pendente",IF(OR(B20="",C20="",I20="",J20="",K20=""),"Pendente",IF(AND(L20&gt;0,I20&gt;=M20),"Conferido","Revisar"))))</f>
        <v/>
      </c>
      <c r="T20" s="4" t="n"/>
    </row>
    <row r="21">
      <c r="A21" s="2" t="n">
        <v>20</v>
      </c>
      <c r="B21" s="31" t="n"/>
      <c r="C21" s="4" t="n"/>
      <c r="D21" s="12">
        <f>IF(C21="","",IFERROR(VLOOKUP(C21,'Veículos'!$A$2:$F$101,2,FALSE),""))</f>
        <v/>
      </c>
      <c r="E21" s="4" t="n"/>
      <c r="F21" s="4" t="n"/>
      <c r="G21" s="4" t="n"/>
      <c r="H21" s="2" t="n"/>
      <c r="I21" s="32" t="n"/>
      <c r="J21" s="33" t="n"/>
      <c r="K21" s="34" t="n"/>
      <c r="L21" s="38">
        <f>IF(OR(J21="",K21=""),"",IFERROR(J21*K21,0))</f>
        <v/>
      </c>
      <c r="M21" s="39">
        <f>IF(OR(C21="",I21=""),"",IF(C21=C20,I20,IFERROR(I21-300,0)))</f>
        <v/>
      </c>
      <c r="N21" s="39">
        <f>IF(OR(I21="",M21=""),"",IFERROR(I21-M21,0))</f>
        <v/>
      </c>
      <c r="O21" s="40">
        <f>IF(OR(N21="",J21="",J21=0),"",IFERROR(N21/J21,0))</f>
        <v/>
      </c>
      <c r="P21" s="4" t="n"/>
      <c r="Q21" s="2" t="n"/>
      <c r="R21" s="2" t="n"/>
      <c r="S21" s="12">
        <f>IF(B21="","",IF(T21="Nota fiscal pendente","Pendente",IF(OR(B21="",C21="",I21="",J21="",K21=""),"Pendente",IF(AND(L21&gt;0,I21&gt;=M21),"Conferido","Revisar"))))</f>
        <v/>
      </c>
      <c r="T21" s="4" t="n"/>
    </row>
    <row r="22">
      <c r="A22" s="2" t="n">
        <v>21</v>
      </c>
      <c r="B22" s="31" t="n"/>
      <c r="C22" s="4" t="n"/>
      <c r="D22" s="5">
        <f>IF(C22="","",IFERROR(VLOOKUP(C22,'Veículos'!$A$2:$F$101,2,FALSE),""))</f>
        <v/>
      </c>
      <c r="E22" s="4" t="n"/>
      <c r="F22" s="4" t="n"/>
      <c r="G22" s="4" t="n"/>
      <c r="H22" s="2" t="n"/>
      <c r="I22" s="32" t="n"/>
      <c r="J22" s="33" t="n"/>
      <c r="K22" s="34" t="n"/>
      <c r="L22" s="35">
        <f>IF(OR(J22="",K22=""),"",IFERROR(J22*K22,0))</f>
        <v/>
      </c>
      <c r="M22" s="36">
        <f>IF(OR(C22="",I22=""),"",IF(C22=C21,I21,IFERROR(I22-300,0)))</f>
        <v/>
      </c>
      <c r="N22" s="36">
        <f>IF(OR(I22="",M22=""),"",IFERROR(I22-M22,0))</f>
        <v/>
      </c>
      <c r="O22" s="37">
        <f>IF(OR(N22="",J22="",J22=0),"",IFERROR(N22/J22,0))</f>
        <v/>
      </c>
      <c r="P22" s="4" t="n"/>
      <c r="Q22" s="2" t="n"/>
      <c r="R22" s="2" t="n"/>
      <c r="S22" s="5">
        <f>IF(B22="","",IF(T22="Nota fiscal pendente","Pendente",IF(OR(B22="",C22="",I22="",J22="",K22=""),"Pendente",IF(AND(L22&gt;0,I22&gt;=M22),"Conferido","Revisar"))))</f>
        <v/>
      </c>
      <c r="T22" s="4" t="n"/>
    </row>
    <row r="23">
      <c r="A23" s="2" t="n">
        <v>22</v>
      </c>
      <c r="B23" s="31" t="n"/>
      <c r="C23" s="4" t="n"/>
      <c r="D23" s="12">
        <f>IF(C23="","",IFERROR(VLOOKUP(C23,'Veículos'!$A$2:$F$101,2,FALSE),""))</f>
        <v/>
      </c>
      <c r="E23" s="4" t="n"/>
      <c r="F23" s="4" t="n"/>
      <c r="G23" s="4" t="n"/>
      <c r="H23" s="2" t="n"/>
      <c r="I23" s="32" t="n"/>
      <c r="J23" s="33" t="n"/>
      <c r="K23" s="34" t="n"/>
      <c r="L23" s="38">
        <f>IF(OR(J23="",K23=""),"",IFERROR(J23*K23,0))</f>
        <v/>
      </c>
      <c r="M23" s="39">
        <f>IF(OR(C23="",I23=""),"",IF(C23=C22,I22,IFERROR(I23-300,0)))</f>
        <v/>
      </c>
      <c r="N23" s="39">
        <f>IF(OR(I23="",M23=""),"",IFERROR(I23-M23,0))</f>
        <v/>
      </c>
      <c r="O23" s="40">
        <f>IF(OR(N23="",J23="",J23=0),"",IFERROR(N23/J23,0))</f>
        <v/>
      </c>
      <c r="P23" s="4" t="n"/>
      <c r="Q23" s="2" t="n"/>
      <c r="R23" s="2" t="n"/>
      <c r="S23" s="12">
        <f>IF(B23="","",IF(T23="Nota fiscal pendente","Pendente",IF(OR(B23="",C23="",I23="",J23="",K23=""),"Pendente",IF(AND(L23&gt;0,I23&gt;=M23),"Conferido","Revisar"))))</f>
        <v/>
      </c>
      <c r="T23" s="4" t="n"/>
    </row>
    <row r="24">
      <c r="A24" s="2" t="n">
        <v>23</v>
      </c>
      <c r="B24" s="31" t="n"/>
      <c r="C24" s="4" t="n"/>
      <c r="D24" s="5">
        <f>IF(C24="","",IFERROR(VLOOKUP(C24,'Veículos'!$A$2:$F$101,2,FALSE),""))</f>
        <v/>
      </c>
      <c r="E24" s="4" t="n"/>
      <c r="F24" s="4" t="n"/>
      <c r="G24" s="4" t="n"/>
      <c r="H24" s="2" t="n"/>
      <c r="I24" s="32" t="n"/>
      <c r="J24" s="33" t="n"/>
      <c r="K24" s="34" t="n"/>
      <c r="L24" s="35">
        <f>IF(OR(J24="",K24=""),"",IFERROR(J24*K24,0))</f>
        <v/>
      </c>
      <c r="M24" s="36">
        <f>IF(OR(C24="",I24=""),"",IF(C24=C23,I23,IFERROR(I24-300,0)))</f>
        <v/>
      </c>
      <c r="N24" s="36">
        <f>IF(OR(I24="",M24=""),"",IFERROR(I24-M24,0))</f>
        <v/>
      </c>
      <c r="O24" s="37">
        <f>IF(OR(N24="",J24="",J24=0),"",IFERROR(N24/J24,0))</f>
        <v/>
      </c>
      <c r="P24" s="4" t="n"/>
      <c r="Q24" s="2" t="n"/>
      <c r="R24" s="2" t="n"/>
      <c r="S24" s="5">
        <f>IF(B24="","",IF(T24="Nota fiscal pendente","Pendente",IF(OR(B24="",C24="",I24="",J24="",K24=""),"Pendente",IF(AND(L24&gt;0,I24&gt;=M24),"Conferido","Revisar"))))</f>
        <v/>
      </c>
      <c r="T24" s="4" t="n"/>
    </row>
    <row r="25">
      <c r="A25" s="2" t="n">
        <v>24</v>
      </c>
      <c r="B25" s="31" t="n"/>
      <c r="C25" s="4" t="n"/>
      <c r="D25" s="12">
        <f>IF(C25="","",IFERROR(VLOOKUP(C25,'Veículos'!$A$2:$F$101,2,FALSE),""))</f>
        <v/>
      </c>
      <c r="E25" s="4" t="n"/>
      <c r="F25" s="4" t="n"/>
      <c r="G25" s="4" t="n"/>
      <c r="H25" s="2" t="n"/>
      <c r="I25" s="32" t="n"/>
      <c r="J25" s="33" t="n"/>
      <c r="K25" s="34" t="n"/>
      <c r="L25" s="38">
        <f>IF(OR(J25="",K25=""),"",IFERROR(J25*K25,0))</f>
        <v/>
      </c>
      <c r="M25" s="39">
        <f>IF(OR(C25="",I25=""),"",IF(C25=C24,I24,IFERROR(I25-300,0)))</f>
        <v/>
      </c>
      <c r="N25" s="39">
        <f>IF(OR(I25="",M25=""),"",IFERROR(I25-M25,0))</f>
        <v/>
      </c>
      <c r="O25" s="40">
        <f>IF(OR(N25="",J25="",J25=0),"",IFERROR(N25/J25,0))</f>
        <v/>
      </c>
      <c r="P25" s="4" t="n"/>
      <c r="Q25" s="2" t="n"/>
      <c r="R25" s="2" t="n"/>
      <c r="S25" s="12">
        <f>IF(B25="","",IF(T25="Nota fiscal pendente","Pendente",IF(OR(B25="",C25="",I25="",J25="",K25=""),"Pendente",IF(AND(L25&gt;0,I25&gt;=M25),"Conferido","Revisar"))))</f>
        <v/>
      </c>
      <c r="T25" s="4" t="n"/>
    </row>
    <row r="26">
      <c r="A26" s="2" t="n">
        <v>25</v>
      </c>
      <c r="B26" s="31" t="n"/>
      <c r="C26" s="4" t="n"/>
      <c r="D26" s="5">
        <f>IF(C26="","",IFERROR(VLOOKUP(C26,'Veículos'!$A$2:$F$101,2,FALSE),""))</f>
        <v/>
      </c>
      <c r="E26" s="4" t="n"/>
      <c r="F26" s="4" t="n"/>
      <c r="G26" s="4" t="n"/>
      <c r="H26" s="2" t="n"/>
      <c r="I26" s="32" t="n"/>
      <c r="J26" s="33" t="n"/>
      <c r="K26" s="34" t="n"/>
      <c r="L26" s="35">
        <f>IF(OR(J26="",K26=""),"",IFERROR(J26*K26,0))</f>
        <v/>
      </c>
      <c r="M26" s="36">
        <f>IF(OR(C26="",I26=""),"",IF(C26=C25,I25,IFERROR(I26-300,0)))</f>
        <v/>
      </c>
      <c r="N26" s="36">
        <f>IF(OR(I26="",M26=""),"",IFERROR(I26-M26,0))</f>
        <v/>
      </c>
      <c r="O26" s="37">
        <f>IF(OR(N26="",J26="",J26=0),"",IFERROR(N26/J26,0))</f>
        <v/>
      </c>
      <c r="P26" s="4" t="n"/>
      <c r="Q26" s="2" t="n"/>
      <c r="R26" s="2" t="n"/>
      <c r="S26" s="5">
        <f>IF(B26="","",IF(T26="Nota fiscal pendente","Pendente",IF(OR(B26="",C26="",I26="",J26="",K26=""),"Pendente",IF(AND(L26&gt;0,I26&gt;=M26),"Conferido","Revisar"))))</f>
        <v/>
      </c>
      <c r="T26" s="4" t="n"/>
    </row>
    <row r="27">
      <c r="A27" s="2" t="n">
        <v>26</v>
      </c>
      <c r="B27" s="31" t="n"/>
      <c r="C27" s="4" t="n"/>
      <c r="D27" s="12">
        <f>IF(C27="","",IFERROR(VLOOKUP(C27,'Veículos'!$A$2:$F$101,2,FALSE),""))</f>
        <v/>
      </c>
      <c r="E27" s="4" t="n"/>
      <c r="F27" s="4" t="n"/>
      <c r="G27" s="4" t="n"/>
      <c r="H27" s="2" t="n"/>
      <c r="I27" s="32" t="n"/>
      <c r="J27" s="33" t="n"/>
      <c r="K27" s="34" t="n"/>
      <c r="L27" s="38">
        <f>IF(OR(J27="",K27=""),"",IFERROR(J27*K27,0))</f>
        <v/>
      </c>
      <c r="M27" s="39">
        <f>IF(OR(C27="",I27=""),"",IF(C27=C26,I26,IFERROR(I27-300,0)))</f>
        <v/>
      </c>
      <c r="N27" s="39">
        <f>IF(OR(I27="",M27=""),"",IFERROR(I27-M27,0))</f>
        <v/>
      </c>
      <c r="O27" s="40">
        <f>IF(OR(N27="",J27="",J27=0),"",IFERROR(N27/J27,0))</f>
        <v/>
      </c>
      <c r="P27" s="4" t="n"/>
      <c r="Q27" s="2" t="n"/>
      <c r="R27" s="2" t="n"/>
      <c r="S27" s="12">
        <f>IF(B27="","",IF(T27="Nota fiscal pendente","Pendente",IF(OR(B27="",C27="",I27="",J27="",K27=""),"Pendente",IF(AND(L27&gt;0,I27&gt;=M27),"Conferido","Revisar"))))</f>
        <v/>
      </c>
      <c r="T27" s="4" t="n"/>
    </row>
    <row r="28">
      <c r="A28" s="2" t="n">
        <v>27</v>
      </c>
      <c r="B28" s="31" t="n"/>
      <c r="C28" s="4" t="n"/>
      <c r="D28" s="5">
        <f>IF(C28="","",IFERROR(VLOOKUP(C28,'Veículos'!$A$2:$F$101,2,FALSE),""))</f>
        <v/>
      </c>
      <c r="E28" s="4" t="n"/>
      <c r="F28" s="4" t="n"/>
      <c r="G28" s="4" t="n"/>
      <c r="H28" s="2" t="n"/>
      <c r="I28" s="32" t="n"/>
      <c r="J28" s="33" t="n"/>
      <c r="K28" s="34" t="n"/>
      <c r="L28" s="35">
        <f>IF(OR(J28="",K28=""),"",IFERROR(J28*K28,0))</f>
        <v/>
      </c>
      <c r="M28" s="36">
        <f>IF(OR(C28="",I28=""),"",IF(C28=C27,I27,IFERROR(I28-300,0)))</f>
        <v/>
      </c>
      <c r="N28" s="36">
        <f>IF(OR(I28="",M28=""),"",IFERROR(I28-M28,0))</f>
        <v/>
      </c>
      <c r="O28" s="37">
        <f>IF(OR(N28="",J28="",J28=0),"",IFERROR(N28/J28,0))</f>
        <v/>
      </c>
      <c r="P28" s="4" t="n"/>
      <c r="Q28" s="2" t="n"/>
      <c r="R28" s="2" t="n"/>
      <c r="S28" s="5">
        <f>IF(B28="","",IF(T28="Nota fiscal pendente","Pendente",IF(OR(B28="",C28="",I28="",J28="",K28=""),"Pendente",IF(AND(L28&gt;0,I28&gt;=M28),"Conferido","Revisar"))))</f>
        <v/>
      </c>
      <c r="T28" s="4" t="n"/>
    </row>
    <row r="29">
      <c r="A29" s="2" t="n">
        <v>28</v>
      </c>
      <c r="B29" s="31" t="n"/>
      <c r="C29" s="4" t="n"/>
      <c r="D29" s="12">
        <f>IF(C29="","",IFERROR(VLOOKUP(C29,'Veículos'!$A$2:$F$101,2,FALSE),""))</f>
        <v/>
      </c>
      <c r="E29" s="4" t="n"/>
      <c r="F29" s="4" t="n"/>
      <c r="G29" s="4" t="n"/>
      <c r="H29" s="2" t="n"/>
      <c r="I29" s="32" t="n"/>
      <c r="J29" s="33" t="n"/>
      <c r="K29" s="34" t="n"/>
      <c r="L29" s="38">
        <f>IF(OR(J29="",K29=""),"",IFERROR(J29*K29,0))</f>
        <v/>
      </c>
      <c r="M29" s="39">
        <f>IF(OR(C29="",I29=""),"",IF(C29=C28,I28,IFERROR(I29-300,0)))</f>
        <v/>
      </c>
      <c r="N29" s="39">
        <f>IF(OR(I29="",M29=""),"",IFERROR(I29-M29,0))</f>
        <v/>
      </c>
      <c r="O29" s="40">
        <f>IF(OR(N29="",J29="",J29=0),"",IFERROR(N29/J29,0))</f>
        <v/>
      </c>
      <c r="P29" s="4" t="n"/>
      <c r="Q29" s="2" t="n"/>
      <c r="R29" s="2" t="n"/>
      <c r="S29" s="12">
        <f>IF(B29="","",IF(T29="Nota fiscal pendente","Pendente",IF(OR(B29="",C29="",I29="",J29="",K29=""),"Pendente",IF(AND(L29&gt;0,I29&gt;=M29),"Conferido","Revisar"))))</f>
        <v/>
      </c>
      <c r="T29" s="4" t="n"/>
    </row>
    <row r="30">
      <c r="A30" s="2" t="n">
        <v>29</v>
      </c>
      <c r="B30" s="31" t="n"/>
      <c r="C30" s="4" t="n"/>
      <c r="D30" s="5">
        <f>IF(C30="","",IFERROR(VLOOKUP(C30,'Veículos'!$A$2:$F$101,2,FALSE),""))</f>
        <v/>
      </c>
      <c r="E30" s="4" t="n"/>
      <c r="F30" s="4" t="n"/>
      <c r="G30" s="4" t="n"/>
      <c r="H30" s="2" t="n"/>
      <c r="I30" s="32" t="n"/>
      <c r="J30" s="33" t="n"/>
      <c r="K30" s="34" t="n"/>
      <c r="L30" s="35">
        <f>IF(OR(J30="",K30=""),"",IFERROR(J30*K30,0))</f>
        <v/>
      </c>
      <c r="M30" s="36">
        <f>IF(OR(C30="",I30=""),"",IF(C30=C29,I29,IFERROR(I30-300,0)))</f>
        <v/>
      </c>
      <c r="N30" s="36">
        <f>IF(OR(I30="",M30=""),"",IFERROR(I30-M30,0))</f>
        <v/>
      </c>
      <c r="O30" s="37">
        <f>IF(OR(N30="",J30="",J30=0),"",IFERROR(N30/J30,0))</f>
        <v/>
      </c>
      <c r="P30" s="4" t="n"/>
      <c r="Q30" s="2" t="n"/>
      <c r="R30" s="2" t="n"/>
      <c r="S30" s="5">
        <f>IF(B30="","",IF(T30="Nota fiscal pendente","Pendente",IF(OR(B30="",C30="",I30="",J30="",K30=""),"Pendente",IF(AND(L30&gt;0,I30&gt;=M30),"Conferido","Revisar"))))</f>
        <v/>
      </c>
      <c r="T30" s="4" t="n"/>
    </row>
    <row r="31">
      <c r="A31" s="2" t="n">
        <v>30</v>
      </c>
      <c r="B31" s="31" t="n"/>
      <c r="C31" s="4" t="n"/>
      <c r="D31" s="12">
        <f>IF(C31="","",IFERROR(VLOOKUP(C31,'Veículos'!$A$2:$F$101,2,FALSE),""))</f>
        <v/>
      </c>
      <c r="E31" s="4" t="n"/>
      <c r="F31" s="4" t="n"/>
      <c r="G31" s="4" t="n"/>
      <c r="H31" s="2" t="n"/>
      <c r="I31" s="32" t="n"/>
      <c r="J31" s="33" t="n"/>
      <c r="K31" s="34" t="n"/>
      <c r="L31" s="38">
        <f>IF(OR(J31="",K31=""),"",IFERROR(J31*K31,0))</f>
        <v/>
      </c>
      <c r="M31" s="39">
        <f>IF(OR(C31="",I31=""),"",IF(C31=C30,I30,IFERROR(I31-300,0)))</f>
        <v/>
      </c>
      <c r="N31" s="39">
        <f>IF(OR(I31="",M31=""),"",IFERROR(I31-M31,0))</f>
        <v/>
      </c>
      <c r="O31" s="40">
        <f>IF(OR(N31="",J31="",J31=0),"",IFERROR(N31/J31,0))</f>
        <v/>
      </c>
      <c r="P31" s="4" t="n"/>
      <c r="Q31" s="2" t="n"/>
      <c r="R31" s="2" t="n"/>
      <c r="S31" s="12">
        <f>IF(B31="","",IF(T31="Nota fiscal pendente","Pendente",IF(OR(B31="",C31="",I31="",J31="",K31=""),"Pendente",IF(AND(L31&gt;0,I31&gt;=M31),"Conferido","Revisar"))))</f>
        <v/>
      </c>
      <c r="T31" s="4" t="n"/>
    </row>
    <row r="32">
      <c r="A32" s="2" t="n">
        <v>31</v>
      </c>
      <c r="B32" s="31" t="n"/>
      <c r="C32" s="4" t="n"/>
      <c r="D32" s="5">
        <f>IF(C32="","",IFERROR(VLOOKUP(C32,'Veículos'!$A$2:$F$101,2,FALSE),""))</f>
        <v/>
      </c>
      <c r="E32" s="4" t="n"/>
      <c r="F32" s="4" t="n"/>
      <c r="G32" s="4" t="n"/>
      <c r="H32" s="2" t="n"/>
      <c r="I32" s="32" t="n"/>
      <c r="J32" s="33" t="n"/>
      <c r="K32" s="34" t="n"/>
      <c r="L32" s="35">
        <f>IF(OR(J32="",K32=""),"",IFERROR(J32*K32,0))</f>
        <v/>
      </c>
      <c r="M32" s="36">
        <f>IF(OR(C32="",I32=""),"",IF(C32=C31,I31,IFERROR(I32-300,0)))</f>
        <v/>
      </c>
      <c r="N32" s="36">
        <f>IF(OR(I32="",M32=""),"",IFERROR(I32-M32,0))</f>
        <v/>
      </c>
      <c r="O32" s="37">
        <f>IF(OR(N32="",J32="",J32=0),"",IFERROR(N32/J32,0))</f>
        <v/>
      </c>
      <c r="P32" s="4" t="n"/>
      <c r="Q32" s="2" t="n"/>
      <c r="R32" s="2" t="n"/>
      <c r="S32" s="5">
        <f>IF(B32="","",IF(T32="Nota fiscal pendente","Pendente",IF(OR(B32="",C32="",I32="",J32="",K32=""),"Pendente",IF(AND(L32&gt;0,I32&gt;=M32),"Conferido","Revisar"))))</f>
        <v/>
      </c>
      <c r="T32" s="4" t="n"/>
    </row>
    <row r="33">
      <c r="A33" s="2" t="n">
        <v>32</v>
      </c>
      <c r="B33" s="31" t="n"/>
      <c r="C33" s="4" t="n"/>
      <c r="D33" s="12">
        <f>IF(C33="","",IFERROR(VLOOKUP(C33,'Veículos'!$A$2:$F$101,2,FALSE),""))</f>
        <v/>
      </c>
      <c r="E33" s="4" t="n"/>
      <c r="F33" s="4" t="n"/>
      <c r="G33" s="4" t="n"/>
      <c r="H33" s="2" t="n"/>
      <c r="I33" s="32" t="n"/>
      <c r="J33" s="33" t="n"/>
      <c r="K33" s="34" t="n"/>
      <c r="L33" s="38">
        <f>IF(OR(J33="",K33=""),"",IFERROR(J33*K33,0))</f>
        <v/>
      </c>
      <c r="M33" s="39">
        <f>IF(OR(C33="",I33=""),"",IF(C33=C32,I32,IFERROR(I33-300,0)))</f>
        <v/>
      </c>
      <c r="N33" s="39">
        <f>IF(OR(I33="",M33=""),"",IFERROR(I33-M33,0))</f>
        <v/>
      </c>
      <c r="O33" s="40">
        <f>IF(OR(N33="",J33="",J33=0),"",IFERROR(N33/J33,0))</f>
        <v/>
      </c>
      <c r="P33" s="4" t="n"/>
      <c r="Q33" s="2" t="n"/>
      <c r="R33" s="2" t="n"/>
      <c r="S33" s="12">
        <f>IF(B33="","",IF(T33="Nota fiscal pendente","Pendente",IF(OR(B33="",C33="",I33="",J33="",K33=""),"Pendente",IF(AND(L33&gt;0,I33&gt;=M33),"Conferido","Revisar"))))</f>
        <v/>
      </c>
      <c r="T33" s="4" t="n"/>
    </row>
    <row r="34">
      <c r="A34" s="2" t="n">
        <v>33</v>
      </c>
      <c r="B34" s="31" t="n"/>
      <c r="C34" s="4" t="n"/>
      <c r="D34" s="5">
        <f>IF(C34="","",IFERROR(VLOOKUP(C34,'Veículos'!$A$2:$F$101,2,FALSE),""))</f>
        <v/>
      </c>
      <c r="E34" s="4" t="n"/>
      <c r="F34" s="4" t="n"/>
      <c r="G34" s="4" t="n"/>
      <c r="H34" s="2" t="n"/>
      <c r="I34" s="32" t="n"/>
      <c r="J34" s="33" t="n"/>
      <c r="K34" s="34" t="n"/>
      <c r="L34" s="35">
        <f>IF(OR(J34="",K34=""),"",IFERROR(J34*K34,0))</f>
        <v/>
      </c>
      <c r="M34" s="36">
        <f>IF(OR(C34="",I34=""),"",IF(C34=C33,I33,IFERROR(I34-300,0)))</f>
        <v/>
      </c>
      <c r="N34" s="36">
        <f>IF(OR(I34="",M34=""),"",IFERROR(I34-M34,0))</f>
        <v/>
      </c>
      <c r="O34" s="37">
        <f>IF(OR(N34="",J34="",J34=0),"",IFERROR(N34/J34,0))</f>
        <v/>
      </c>
      <c r="P34" s="4" t="n"/>
      <c r="Q34" s="2" t="n"/>
      <c r="R34" s="2" t="n"/>
      <c r="S34" s="5">
        <f>IF(B34="","",IF(T34="Nota fiscal pendente","Pendente",IF(OR(B34="",C34="",I34="",J34="",K34=""),"Pendente",IF(AND(L34&gt;0,I34&gt;=M34),"Conferido","Revisar"))))</f>
        <v/>
      </c>
      <c r="T34" s="4" t="n"/>
    </row>
    <row r="35">
      <c r="A35" s="2" t="n">
        <v>34</v>
      </c>
      <c r="B35" s="31" t="n"/>
      <c r="C35" s="4" t="n"/>
      <c r="D35" s="12">
        <f>IF(C35="","",IFERROR(VLOOKUP(C35,'Veículos'!$A$2:$F$101,2,FALSE),""))</f>
        <v/>
      </c>
      <c r="E35" s="4" t="n"/>
      <c r="F35" s="4" t="n"/>
      <c r="G35" s="4" t="n"/>
      <c r="H35" s="2" t="n"/>
      <c r="I35" s="32" t="n"/>
      <c r="J35" s="33" t="n"/>
      <c r="K35" s="34" t="n"/>
      <c r="L35" s="38">
        <f>IF(OR(J35="",K35=""),"",IFERROR(J35*K35,0))</f>
        <v/>
      </c>
      <c r="M35" s="39">
        <f>IF(OR(C35="",I35=""),"",IF(C35=C34,I34,IFERROR(I35-300,0)))</f>
        <v/>
      </c>
      <c r="N35" s="39">
        <f>IF(OR(I35="",M35=""),"",IFERROR(I35-M35,0))</f>
        <v/>
      </c>
      <c r="O35" s="40">
        <f>IF(OR(N35="",J35="",J35=0),"",IFERROR(N35/J35,0))</f>
        <v/>
      </c>
      <c r="P35" s="4" t="n"/>
      <c r="Q35" s="2" t="n"/>
      <c r="R35" s="2" t="n"/>
      <c r="S35" s="12">
        <f>IF(B35="","",IF(T35="Nota fiscal pendente","Pendente",IF(OR(B35="",C35="",I35="",J35="",K35=""),"Pendente",IF(AND(L35&gt;0,I35&gt;=M35),"Conferido","Revisar"))))</f>
        <v/>
      </c>
      <c r="T35" s="4" t="n"/>
    </row>
    <row r="36">
      <c r="A36" s="2" t="n">
        <v>35</v>
      </c>
      <c r="B36" s="31" t="n"/>
      <c r="C36" s="4" t="n"/>
      <c r="D36" s="5">
        <f>IF(C36="","",IFERROR(VLOOKUP(C36,'Veículos'!$A$2:$F$101,2,FALSE),""))</f>
        <v/>
      </c>
      <c r="E36" s="4" t="n"/>
      <c r="F36" s="4" t="n"/>
      <c r="G36" s="4" t="n"/>
      <c r="H36" s="2" t="n"/>
      <c r="I36" s="32" t="n"/>
      <c r="J36" s="33" t="n"/>
      <c r="K36" s="34" t="n"/>
      <c r="L36" s="35">
        <f>IF(OR(J36="",K36=""),"",IFERROR(J36*K36,0))</f>
        <v/>
      </c>
      <c r="M36" s="36">
        <f>IF(OR(C36="",I36=""),"",IF(C36=C35,I35,IFERROR(I36-300,0)))</f>
        <v/>
      </c>
      <c r="N36" s="36">
        <f>IF(OR(I36="",M36=""),"",IFERROR(I36-M36,0))</f>
        <v/>
      </c>
      <c r="O36" s="37">
        <f>IF(OR(N36="",J36="",J36=0),"",IFERROR(N36/J36,0))</f>
        <v/>
      </c>
      <c r="P36" s="4" t="n"/>
      <c r="Q36" s="2" t="n"/>
      <c r="R36" s="2" t="n"/>
      <c r="S36" s="5">
        <f>IF(B36="","",IF(T36="Nota fiscal pendente","Pendente",IF(OR(B36="",C36="",I36="",J36="",K36=""),"Pendente",IF(AND(L36&gt;0,I36&gt;=M36),"Conferido","Revisar"))))</f>
        <v/>
      </c>
      <c r="T36" s="4" t="n"/>
    </row>
    <row r="37">
      <c r="A37" s="2" t="n">
        <v>36</v>
      </c>
      <c r="B37" s="31" t="n"/>
      <c r="C37" s="4" t="n"/>
      <c r="D37" s="12">
        <f>IF(C37="","",IFERROR(VLOOKUP(C37,'Veículos'!$A$2:$F$101,2,FALSE),""))</f>
        <v/>
      </c>
      <c r="E37" s="4" t="n"/>
      <c r="F37" s="4" t="n"/>
      <c r="G37" s="4" t="n"/>
      <c r="H37" s="2" t="n"/>
      <c r="I37" s="32" t="n"/>
      <c r="J37" s="33" t="n"/>
      <c r="K37" s="34" t="n"/>
      <c r="L37" s="38">
        <f>IF(OR(J37="",K37=""),"",IFERROR(J37*K37,0))</f>
        <v/>
      </c>
      <c r="M37" s="39">
        <f>IF(OR(C37="",I37=""),"",IF(C37=C36,I36,IFERROR(I37-300,0)))</f>
        <v/>
      </c>
      <c r="N37" s="39">
        <f>IF(OR(I37="",M37=""),"",IFERROR(I37-M37,0))</f>
        <v/>
      </c>
      <c r="O37" s="40">
        <f>IF(OR(N37="",J37="",J37=0),"",IFERROR(N37/J37,0))</f>
        <v/>
      </c>
      <c r="P37" s="4" t="n"/>
      <c r="Q37" s="2" t="n"/>
      <c r="R37" s="2" t="n"/>
      <c r="S37" s="12">
        <f>IF(B37="","",IF(T37="Nota fiscal pendente","Pendente",IF(OR(B37="",C37="",I37="",J37="",K37=""),"Pendente",IF(AND(L37&gt;0,I37&gt;=M37),"Conferido","Revisar"))))</f>
        <v/>
      </c>
      <c r="T37" s="4" t="n"/>
    </row>
    <row r="38">
      <c r="A38" s="2" t="n">
        <v>37</v>
      </c>
      <c r="B38" s="31" t="n"/>
      <c r="C38" s="4" t="n"/>
      <c r="D38" s="5">
        <f>IF(C38="","",IFERROR(VLOOKUP(C38,'Veículos'!$A$2:$F$101,2,FALSE),""))</f>
        <v/>
      </c>
      <c r="E38" s="4" t="n"/>
      <c r="F38" s="4" t="n"/>
      <c r="G38" s="4" t="n"/>
      <c r="H38" s="2" t="n"/>
      <c r="I38" s="32" t="n"/>
      <c r="J38" s="33" t="n"/>
      <c r="K38" s="34" t="n"/>
      <c r="L38" s="35">
        <f>IF(OR(J38="",K38=""),"",IFERROR(J38*K38,0))</f>
        <v/>
      </c>
      <c r="M38" s="36">
        <f>IF(OR(C38="",I38=""),"",IF(C38=C37,I37,IFERROR(I38-300,0)))</f>
        <v/>
      </c>
      <c r="N38" s="36">
        <f>IF(OR(I38="",M38=""),"",IFERROR(I38-M38,0))</f>
        <v/>
      </c>
      <c r="O38" s="37">
        <f>IF(OR(N38="",J38="",J38=0),"",IFERROR(N38/J38,0))</f>
        <v/>
      </c>
      <c r="P38" s="4" t="n"/>
      <c r="Q38" s="2" t="n"/>
      <c r="R38" s="2" t="n"/>
      <c r="S38" s="5">
        <f>IF(B38="","",IF(T38="Nota fiscal pendente","Pendente",IF(OR(B38="",C38="",I38="",J38="",K38=""),"Pendente",IF(AND(L38&gt;0,I38&gt;=M38),"Conferido","Revisar"))))</f>
        <v/>
      </c>
      <c r="T38" s="4" t="n"/>
    </row>
    <row r="39">
      <c r="A39" s="2" t="n">
        <v>38</v>
      </c>
      <c r="B39" s="31" t="n"/>
      <c r="C39" s="4" t="n"/>
      <c r="D39" s="12">
        <f>IF(C39="","",IFERROR(VLOOKUP(C39,'Veículos'!$A$2:$F$101,2,FALSE),""))</f>
        <v/>
      </c>
      <c r="E39" s="4" t="n"/>
      <c r="F39" s="4" t="n"/>
      <c r="G39" s="4" t="n"/>
      <c r="H39" s="2" t="n"/>
      <c r="I39" s="32" t="n"/>
      <c r="J39" s="33" t="n"/>
      <c r="K39" s="34" t="n"/>
      <c r="L39" s="38">
        <f>IF(OR(J39="",K39=""),"",IFERROR(J39*K39,0))</f>
        <v/>
      </c>
      <c r="M39" s="39">
        <f>IF(OR(C39="",I39=""),"",IF(C39=C38,I38,IFERROR(I39-300,0)))</f>
        <v/>
      </c>
      <c r="N39" s="39">
        <f>IF(OR(I39="",M39=""),"",IFERROR(I39-M39,0))</f>
        <v/>
      </c>
      <c r="O39" s="40">
        <f>IF(OR(N39="",J39="",J39=0),"",IFERROR(N39/J39,0))</f>
        <v/>
      </c>
      <c r="P39" s="4" t="n"/>
      <c r="Q39" s="2" t="n"/>
      <c r="R39" s="2" t="n"/>
      <c r="S39" s="12">
        <f>IF(B39="","",IF(T39="Nota fiscal pendente","Pendente",IF(OR(B39="",C39="",I39="",J39="",K39=""),"Pendente",IF(AND(L39&gt;0,I39&gt;=M39),"Conferido","Revisar"))))</f>
        <v/>
      </c>
      <c r="T39" s="4" t="n"/>
    </row>
    <row r="40">
      <c r="A40" s="2" t="n">
        <v>39</v>
      </c>
      <c r="B40" s="31" t="n"/>
      <c r="C40" s="4" t="n"/>
      <c r="D40" s="5">
        <f>IF(C40="","",IFERROR(VLOOKUP(C40,'Veículos'!$A$2:$F$101,2,FALSE),""))</f>
        <v/>
      </c>
      <c r="E40" s="4" t="n"/>
      <c r="F40" s="4" t="n"/>
      <c r="G40" s="4" t="n"/>
      <c r="H40" s="2" t="n"/>
      <c r="I40" s="32" t="n"/>
      <c r="J40" s="33" t="n"/>
      <c r="K40" s="34" t="n"/>
      <c r="L40" s="35">
        <f>IF(OR(J40="",K40=""),"",IFERROR(J40*K40,0))</f>
        <v/>
      </c>
      <c r="M40" s="36">
        <f>IF(OR(C40="",I40=""),"",IF(C40=C39,I39,IFERROR(I40-300,0)))</f>
        <v/>
      </c>
      <c r="N40" s="36">
        <f>IF(OR(I40="",M40=""),"",IFERROR(I40-M40,0))</f>
        <v/>
      </c>
      <c r="O40" s="37">
        <f>IF(OR(N40="",J40="",J40=0),"",IFERROR(N40/J40,0))</f>
        <v/>
      </c>
      <c r="P40" s="4" t="n"/>
      <c r="Q40" s="2" t="n"/>
      <c r="R40" s="2" t="n"/>
      <c r="S40" s="5">
        <f>IF(B40="","",IF(T40="Nota fiscal pendente","Pendente",IF(OR(B40="",C40="",I40="",J40="",K40=""),"Pendente",IF(AND(L40&gt;0,I40&gt;=M40),"Conferido","Revisar"))))</f>
        <v/>
      </c>
      <c r="T40" s="4" t="n"/>
    </row>
    <row r="41">
      <c r="A41" s="2" t="n">
        <v>40</v>
      </c>
      <c r="B41" s="31" t="n"/>
      <c r="C41" s="4" t="n"/>
      <c r="D41" s="12">
        <f>IF(C41="","",IFERROR(VLOOKUP(C41,'Veículos'!$A$2:$F$101,2,FALSE),""))</f>
        <v/>
      </c>
      <c r="E41" s="4" t="n"/>
      <c r="F41" s="4" t="n"/>
      <c r="G41" s="4" t="n"/>
      <c r="H41" s="2" t="n"/>
      <c r="I41" s="32" t="n"/>
      <c r="J41" s="33" t="n"/>
      <c r="K41" s="34" t="n"/>
      <c r="L41" s="38">
        <f>IF(OR(J41="",K41=""),"",IFERROR(J41*K41,0))</f>
        <v/>
      </c>
      <c r="M41" s="39">
        <f>IF(OR(C41="",I41=""),"",IF(C41=C40,I40,IFERROR(I41-300,0)))</f>
        <v/>
      </c>
      <c r="N41" s="39">
        <f>IF(OR(I41="",M41=""),"",IFERROR(I41-M41,0))</f>
        <v/>
      </c>
      <c r="O41" s="40">
        <f>IF(OR(N41="",J41="",J41=0),"",IFERROR(N41/J41,0))</f>
        <v/>
      </c>
      <c r="P41" s="4" t="n"/>
      <c r="Q41" s="2" t="n"/>
      <c r="R41" s="2" t="n"/>
      <c r="S41" s="12">
        <f>IF(B41="","",IF(T41="Nota fiscal pendente","Pendente",IF(OR(B41="",C41="",I41="",J41="",K41=""),"Pendente",IF(AND(L41&gt;0,I41&gt;=M41),"Conferido","Revisar"))))</f>
        <v/>
      </c>
      <c r="T41" s="4" t="n"/>
    </row>
    <row r="42">
      <c r="A42" s="2" t="n">
        <v>41</v>
      </c>
      <c r="B42" s="31" t="n"/>
      <c r="C42" s="4" t="n"/>
      <c r="D42" s="5">
        <f>IF(C42="","",IFERROR(VLOOKUP(C42,'Veículos'!$A$2:$F$101,2,FALSE),""))</f>
        <v/>
      </c>
      <c r="E42" s="4" t="n"/>
      <c r="F42" s="4" t="n"/>
      <c r="G42" s="4" t="n"/>
      <c r="H42" s="2" t="n"/>
      <c r="I42" s="32" t="n"/>
      <c r="J42" s="33" t="n"/>
      <c r="K42" s="34" t="n"/>
      <c r="L42" s="35">
        <f>IF(OR(J42="",K42=""),"",IFERROR(J42*K42,0))</f>
        <v/>
      </c>
      <c r="M42" s="36">
        <f>IF(OR(C42="",I42=""),"",IF(C42=C41,I41,IFERROR(I42-300,0)))</f>
        <v/>
      </c>
      <c r="N42" s="36">
        <f>IF(OR(I42="",M42=""),"",IFERROR(I42-M42,0))</f>
        <v/>
      </c>
      <c r="O42" s="37">
        <f>IF(OR(N42="",J42="",J42=0),"",IFERROR(N42/J42,0))</f>
        <v/>
      </c>
      <c r="P42" s="4" t="n"/>
      <c r="Q42" s="2" t="n"/>
      <c r="R42" s="2" t="n"/>
      <c r="S42" s="5">
        <f>IF(B42="","",IF(T42="Nota fiscal pendente","Pendente",IF(OR(B42="",C42="",I42="",J42="",K42=""),"Pendente",IF(AND(L42&gt;0,I42&gt;=M42),"Conferido","Revisar"))))</f>
        <v/>
      </c>
      <c r="T42" s="4" t="n"/>
    </row>
    <row r="43">
      <c r="A43" s="2" t="n">
        <v>42</v>
      </c>
      <c r="B43" s="31" t="n"/>
      <c r="C43" s="4" t="n"/>
      <c r="D43" s="12">
        <f>IF(C43="","",IFERROR(VLOOKUP(C43,'Veículos'!$A$2:$F$101,2,FALSE),""))</f>
        <v/>
      </c>
      <c r="E43" s="4" t="n"/>
      <c r="F43" s="4" t="n"/>
      <c r="G43" s="4" t="n"/>
      <c r="H43" s="2" t="n"/>
      <c r="I43" s="32" t="n"/>
      <c r="J43" s="33" t="n"/>
      <c r="K43" s="34" t="n"/>
      <c r="L43" s="38">
        <f>IF(OR(J43="",K43=""),"",IFERROR(J43*K43,0))</f>
        <v/>
      </c>
      <c r="M43" s="39">
        <f>IF(OR(C43="",I43=""),"",IF(C43=C42,I42,IFERROR(I43-300,0)))</f>
        <v/>
      </c>
      <c r="N43" s="39">
        <f>IF(OR(I43="",M43=""),"",IFERROR(I43-M43,0))</f>
        <v/>
      </c>
      <c r="O43" s="40">
        <f>IF(OR(N43="",J43="",J43=0),"",IFERROR(N43/J43,0))</f>
        <v/>
      </c>
      <c r="P43" s="4" t="n"/>
      <c r="Q43" s="2" t="n"/>
      <c r="R43" s="2" t="n"/>
      <c r="S43" s="12">
        <f>IF(B43="","",IF(T43="Nota fiscal pendente","Pendente",IF(OR(B43="",C43="",I43="",J43="",K43=""),"Pendente",IF(AND(L43&gt;0,I43&gt;=M43),"Conferido","Revisar"))))</f>
        <v/>
      </c>
      <c r="T43" s="4" t="n"/>
    </row>
    <row r="44">
      <c r="A44" s="2" t="n">
        <v>43</v>
      </c>
      <c r="B44" s="31" t="n"/>
      <c r="C44" s="4" t="n"/>
      <c r="D44" s="5">
        <f>IF(C44="","",IFERROR(VLOOKUP(C44,'Veículos'!$A$2:$F$101,2,FALSE),""))</f>
        <v/>
      </c>
      <c r="E44" s="4" t="n"/>
      <c r="F44" s="4" t="n"/>
      <c r="G44" s="4" t="n"/>
      <c r="H44" s="2" t="n"/>
      <c r="I44" s="32" t="n"/>
      <c r="J44" s="33" t="n"/>
      <c r="K44" s="34" t="n"/>
      <c r="L44" s="35">
        <f>IF(OR(J44="",K44=""),"",IFERROR(J44*K44,0))</f>
        <v/>
      </c>
      <c r="M44" s="36">
        <f>IF(OR(C44="",I44=""),"",IF(C44=C43,I43,IFERROR(I44-300,0)))</f>
        <v/>
      </c>
      <c r="N44" s="36">
        <f>IF(OR(I44="",M44=""),"",IFERROR(I44-M44,0))</f>
        <v/>
      </c>
      <c r="O44" s="37">
        <f>IF(OR(N44="",J44="",J44=0),"",IFERROR(N44/J44,0))</f>
        <v/>
      </c>
      <c r="P44" s="4" t="n"/>
      <c r="Q44" s="2" t="n"/>
      <c r="R44" s="2" t="n"/>
      <c r="S44" s="5">
        <f>IF(B44="","",IF(T44="Nota fiscal pendente","Pendente",IF(OR(B44="",C44="",I44="",J44="",K44=""),"Pendente",IF(AND(L44&gt;0,I44&gt;=M44),"Conferido","Revisar"))))</f>
        <v/>
      </c>
      <c r="T44" s="4" t="n"/>
    </row>
    <row r="45">
      <c r="A45" s="2" t="n">
        <v>44</v>
      </c>
      <c r="B45" s="31" t="n"/>
      <c r="C45" s="4" t="n"/>
      <c r="D45" s="12">
        <f>IF(C45="","",IFERROR(VLOOKUP(C45,'Veículos'!$A$2:$F$101,2,FALSE),""))</f>
        <v/>
      </c>
      <c r="E45" s="4" t="n"/>
      <c r="F45" s="4" t="n"/>
      <c r="G45" s="4" t="n"/>
      <c r="H45" s="2" t="n"/>
      <c r="I45" s="32" t="n"/>
      <c r="J45" s="33" t="n"/>
      <c r="K45" s="34" t="n"/>
      <c r="L45" s="38">
        <f>IF(OR(J45="",K45=""),"",IFERROR(J45*K45,0))</f>
        <v/>
      </c>
      <c r="M45" s="39">
        <f>IF(OR(C45="",I45=""),"",IF(C45=C44,I44,IFERROR(I45-300,0)))</f>
        <v/>
      </c>
      <c r="N45" s="39">
        <f>IF(OR(I45="",M45=""),"",IFERROR(I45-M45,0))</f>
        <v/>
      </c>
      <c r="O45" s="40">
        <f>IF(OR(N45="",J45="",J45=0),"",IFERROR(N45/J45,0))</f>
        <v/>
      </c>
      <c r="P45" s="4" t="n"/>
      <c r="Q45" s="2" t="n"/>
      <c r="R45" s="2" t="n"/>
      <c r="S45" s="12">
        <f>IF(B45="","",IF(T45="Nota fiscal pendente","Pendente",IF(OR(B45="",C45="",I45="",J45="",K45=""),"Pendente",IF(AND(L45&gt;0,I45&gt;=M45),"Conferido","Revisar"))))</f>
        <v/>
      </c>
      <c r="T45" s="4" t="n"/>
    </row>
    <row r="46">
      <c r="A46" s="2" t="n">
        <v>45</v>
      </c>
      <c r="B46" s="31" t="n"/>
      <c r="C46" s="4" t="n"/>
      <c r="D46" s="5">
        <f>IF(C46="","",IFERROR(VLOOKUP(C46,'Veículos'!$A$2:$F$101,2,FALSE),""))</f>
        <v/>
      </c>
      <c r="E46" s="4" t="n"/>
      <c r="F46" s="4" t="n"/>
      <c r="G46" s="4" t="n"/>
      <c r="H46" s="2" t="n"/>
      <c r="I46" s="32" t="n"/>
      <c r="J46" s="33" t="n"/>
      <c r="K46" s="34" t="n"/>
      <c r="L46" s="35">
        <f>IF(OR(J46="",K46=""),"",IFERROR(J46*K46,0))</f>
        <v/>
      </c>
      <c r="M46" s="36">
        <f>IF(OR(C46="",I46=""),"",IF(C46=C45,I45,IFERROR(I46-300,0)))</f>
        <v/>
      </c>
      <c r="N46" s="36">
        <f>IF(OR(I46="",M46=""),"",IFERROR(I46-M46,0))</f>
        <v/>
      </c>
      <c r="O46" s="37">
        <f>IF(OR(N46="",J46="",J46=0),"",IFERROR(N46/J46,0))</f>
        <v/>
      </c>
      <c r="P46" s="4" t="n"/>
      <c r="Q46" s="2" t="n"/>
      <c r="R46" s="2" t="n"/>
      <c r="S46" s="5">
        <f>IF(B46="","",IF(T46="Nota fiscal pendente","Pendente",IF(OR(B46="",C46="",I46="",J46="",K46=""),"Pendente",IF(AND(L46&gt;0,I46&gt;=M46),"Conferido","Revisar"))))</f>
        <v/>
      </c>
      <c r="T46" s="4" t="n"/>
    </row>
    <row r="47">
      <c r="A47" s="2" t="n">
        <v>46</v>
      </c>
      <c r="B47" s="31" t="n"/>
      <c r="C47" s="4" t="n"/>
      <c r="D47" s="12">
        <f>IF(C47="","",IFERROR(VLOOKUP(C47,'Veículos'!$A$2:$F$101,2,FALSE),""))</f>
        <v/>
      </c>
      <c r="E47" s="4" t="n"/>
      <c r="F47" s="4" t="n"/>
      <c r="G47" s="4" t="n"/>
      <c r="H47" s="2" t="n"/>
      <c r="I47" s="32" t="n"/>
      <c r="J47" s="33" t="n"/>
      <c r="K47" s="34" t="n"/>
      <c r="L47" s="38">
        <f>IF(OR(J47="",K47=""),"",IFERROR(J47*K47,0))</f>
        <v/>
      </c>
      <c r="M47" s="39">
        <f>IF(OR(C47="",I47=""),"",IF(C47=C46,I46,IFERROR(I47-300,0)))</f>
        <v/>
      </c>
      <c r="N47" s="39">
        <f>IF(OR(I47="",M47=""),"",IFERROR(I47-M47,0))</f>
        <v/>
      </c>
      <c r="O47" s="40">
        <f>IF(OR(N47="",J47="",J47=0),"",IFERROR(N47/J47,0))</f>
        <v/>
      </c>
      <c r="P47" s="4" t="n"/>
      <c r="Q47" s="2" t="n"/>
      <c r="R47" s="2" t="n"/>
      <c r="S47" s="12">
        <f>IF(B47="","",IF(T47="Nota fiscal pendente","Pendente",IF(OR(B47="",C47="",I47="",J47="",K47=""),"Pendente",IF(AND(L47&gt;0,I47&gt;=M47),"Conferido","Revisar"))))</f>
        <v/>
      </c>
      <c r="T47" s="4" t="n"/>
    </row>
    <row r="48">
      <c r="A48" s="2" t="n">
        <v>47</v>
      </c>
      <c r="B48" s="31" t="n"/>
      <c r="C48" s="4" t="n"/>
      <c r="D48" s="5">
        <f>IF(C48="","",IFERROR(VLOOKUP(C48,'Veículos'!$A$2:$F$101,2,FALSE),""))</f>
        <v/>
      </c>
      <c r="E48" s="4" t="n"/>
      <c r="F48" s="4" t="n"/>
      <c r="G48" s="4" t="n"/>
      <c r="H48" s="2" t="n"/>
      <c r="I48" s="32" t="n"/>
      <c r="J48" s="33" t="n"/>
      <c r="K48" s="34" t="n"/>
      <c r="L48" s="35">
        <f>IF(OR(J48="",K48=""),"",IFERROR(J48*K48,0))</f>
        <v/>
      </c>
      <c r="M48" s="36">
        <f>IF(OR(C48="",I48=""),"",IF(C48=C47,I47,IFERROR(I48-300,0)))</f>
        <v/>
      </c>
      <c r="N48" s="36">
        <f>IF(OR(I48="",M48=""),"",IFERROR(I48-M48,0))</f>
        <v/>
      </c>
      <c r="O48" s="37">
        <f>IF(OR(N48="",J48="",J48=0),"",IFERROR(N48/J48,0))</f>
        <v/>
      </c>
      <c r="P48" s="4" t="n"/>
      <c r="Q48" s="2" t="n"/>
      <c r="R48" s="2" t="n"/>
      <c r="S48" s="5">
        <f>IF(B48="","",IF(T48="Nota fiscal pendente","Pendente",IF(OR(B48="",C48="",I48="",J48="",K48=""),"Pendente",IF(AND(L48&gt;0,I48&gt;=M48),"Conferido","Revisar"))))</f>
        <v/>
      </c>
      <c r="T48" s="4" t="n"/>
    </row>
    <row r="49">
      <c r="A49" s="2" t="n">
        <v>48</v>
      </c>
      <c r="B49" s="31" t="n"/>
      <c r="C49" s="4" t="n"/>
      <c r="D49" s="12">
        <f>IF(C49="","",IFERROR(VLOOKUP(C49,'Veículos'!$A$2:$F$101,2,FALSE),""))</f>
        <v/>
      </c>
      <c r="E49" s="4" t="n"/>
      <c r="F49" s="4" t="n"/>
      <c r="G49" s="4" t="n"/>
      <c r="H49" s="2" t="n"/>
      <c r="I49" s="32" t="n"/>
      <c r="J49" s="33" t="n"/>
      <c r="K49" s="34" t="n"/>
      <c r="L49" s="38">
        <f>IF(OR(J49="",K49=""),"",IFERROR(J49*K49,0))</f>
        <v/>
      </c>
      <c r="M49" s="39">
        <f>IF(OR(C49="",I49=""),"",IF(C49=C48,I48,IFERROR(I49-300,0)))</f>
        <v/>
      </c>
      <c r="N49" s="39">
        <f>IF(OR(I49="",M49=""),"",IFERROR(I49-M49,0))</f>
        <v/>
      </c>
      <c r="O49" s="40">
        <f>IF(OR(N49="",J49="",J49=0),"",IFERROR(N49/J49,0))</f>
        <v/>
      </c>
      <c r="P49" s="4" t="n"/>
      <c r="Q49" s="2" t="n"/>
      <c r="R49" s="2" t="n"/>
      <c r="S49" s="12">
        <f>IF(B49="","",IF(T49="Nota fiscal pendente","Pendente",IF(OR(B49="",C49="",I49="",J49="",K49=""),"Pendente",IF(AND(L49&gt;0,I49&gt;=M49),"Conferido","Revisar"))))</f>
        <v/>
      </c>
      <c r="T49" s="4" t="n"/>
    </row>
    <row r="50">
      <c r="A50" s="2" t="n">
        <v>49</v>
      </c>
      <c r="B50" s="31" t="n"/>
      <c r="C50" s="4" t="n"/>
      <c r="D50" s="5">
        <f>IF(C50="","",IFERROR(VLOOKUP(C50,'Veículos'!$A$2:$F$101,2,FALSE),""))</f>
        <v/>
      </c>
      <c r="E50" s="4" t="n"/>
      <c r="F50" s="4" t="n"/>
      <c r="G50" s="4" t="n"/>
      <c r="H50" s="2" t="n"/>
      <c r="I50" s="32" t="n"/>
      <c r="J50" s="33" t="n"/>
      <c r="K50" s="34" t="n"/>
      <c r="L50" s="35">
        <f>IF(OR(J50="",K50=""),"",IFERROR(J50*K50,0))</f>
        <v/>
      </c>
      <c r="M50" s="36">
        <f>IF(OR(C50="",I50=""),"",IF(C50=C49,I49,IFERROR(I50-300,0)))</f>
        <v/>
      </c>
      <c r="N50" s="36">
        <f>IF(OR(I50="",M50=""),"",IFERROR(I50-M50,0))</f>
        <v/>
      </c>
      <c r="O50" s="37">
        <f>IF(OR(N50="",J50="",J50=0),"",IFERROR(N50/J50,0))</f>
        <v/>
      </c>
      <c r="P50" s="4" t="n"/>
      <c r="Q50" s="2" t="n"/>
      <c r="R50" s="2" t="n"/>
      <c r="S50" s="5">
        <f>IF(B50="","",IF(T50="Nota fiscal pendente","Pendente",IF(OR(B50="",C50="",I50="",J50="",K50=""),"Pendente",IF(AND(L50&gt;0,I50&gt;=M50),"Conferido","Revisar"))))</f>
        <v/>
      </c>
      <c r="T50" s="4" t="n"/>
    </row>
    <row r="51">
      <c r="A51" s="2" t="n">
        <v>50</v>
      </c>
      <c r="B51" s="31" t="n"/>
      <c r="C51" s="4" t="n"/>
      <c r="D51" s="12">
        <f>IF(C51="","",IFERROR(VLOOKUP(C51,'Veículos'!$A$2:$F$101,2,FALSE),""))</f>
        <v/>
      </c>
      <c r="E51" s="4" t="n"/>
      <c r="F51" s="4" t="n"/>
      <c r="G51" s="4" t="n"/>
      <c r="H51" s="2" t="n"/>
      <c r="I51" s="32" t="n"/>
      <c r="J51" s="33" t="n"/>
      <c r="K51" s="34" t="n"/>
      <c r="L51" s="38">
        <f>IF(OR(J51="",K51=""),"",IFERROR(J51*K51,0))</f>
        <v/>
      </c>
      <c r="M51" s="39">
        <f>IF(OR(C51="",I51=""),"",IF(C51=C50,I50,IFERROR(I51-300,0)))</f>
        <v/>
      </c>
      <c r="N51" s="39">
        <f>IF(OR(I51="",M51=""),"",IFERROR(I51-M51,0))</f>
        <v/>
      </c>
      <c r="O51" s="40">
        <f>IF(OR(N51="",J51="",J51=0),"",IFERROR(N51/J51,0))</f>
        <v/>
      </c>
      <c r="P51" s="4" t="n"/>
      <c r="Q51" s="2" t="n"/>
      <c r="R51" s="2" t="n"/>
      <c r="S51" s="12">
        <f>IF(B51="","",IF(T51="Nota fiscal pendente","Pendente",IF(OR(B51="",C51="",I51="",J51="",K51=""),"Pendente",IF(AND(L51&gt;0,I51&gt;=M51),"Conferido","Revisar"))))</f>
        <v/>
      </c>
      <c r="T51" s="4" t="n"/>
    </row>
    <row r="52">
      <c r="A52" s="2" t="n">
        <v>51</v>
      </c>
      <c r="B52" s="31" t="n"/>
      <c r="C52" s="4" t="n"/>
      <c r="D52" s="5">
        <f>IF(C52="","",IFERROR(VLOOKUP(C52,'Veículos'!$A$2:$F$101,2,FALSE),""))</f>
        <v/>
      </c>
      <c r="E52" s="4" t="n"/>
      <c r="F52" s="4" t="n"/>
      <c r="G52" s="4" t="n"/>
      <c r="H52" s="2" t="n"/>
      <c r="I52" s="32" t="n"/>
      <c r="J52" s="33" t="n"/>
      <c r="K52" s="34" t="n"/>
      <c r="L52" s="35">
        <f>IF(OR(J52="",K52=""),"",IFERROR(J52*K52,0))</f>
        <v/>
      </c>
      <c r="M52" s="36">
        <f>IF(OR(C52="",I52=""),"",IF(C52=C51,I51,IFERROR(I52-300,0)))</f>
        <v/>
      </c>
      <c r="N52" s="36">
        <f>IF(OR(I52="",M52=""),"",IFERROR(I52-M52,0))</f>
        <v/>
      </c>
      <c r="O52" s="37">
        <f>IF(OR(N52="",J52="",J52=0),"",IFERROR(N52/J52,0))</f>
        <v/>
      </c>
      <c r="P52" s="4" t="n"/>
      <c r="Q52" s="2" t="n"/>
      <c r="R52" s="2" t="n"/>
      <c r="S52" s="5">
        <f>IF(B52="","",IF(T52="Nota fiscal pendente","Pendente",IF(OR(B52="",C52="",I52="",J52="",K52=""),"Pendente",IF(AND(L52&gt;0,I52&gt;=M52),"Conferido","Revisar"))))</f>
        <v/>
      </c>
      <c r="T52" s="4" t="n"/>
    </row>
    <row r="53">
      <c r="A53" s="2" t="n">
        <v>52</v>
      </c>
      <c r="B53" s="31" t="n"/>
      <c r="C53" s="4" t="n"/>
      <c r="D53" s="12">
        <f>IF(C53="","",IFERROR(VLOOKUP(C53,'Veículos'!$A$2:$F$101,2,FALSE),""))</f>
        <v/>
      </c>
      <c r="E53" s="4" t="n"/>
      <c r="F53" s="4" t="n"/>
      <c r="G53" s="4" t="n"/>
      <c r="H53" s="2" t="n"/>
      <c r="I53" s="32" t="n"/>
      <c r="J53" s="33" t="n"/>
      <c r="K53" s="34" t="n"/>
      <c r="L53" s="38">
        <f>IF(OR(J53="",K53=""),"",IFERROR(J53*K53,0))</f>
        <v/>
      </c>
      <c r="M53" s="39">
        <f>IF(OR(C53="",I53=""),"",IF(C53=C52,I52,IFERROR(I53-300,0)))</f>
        <v/>
      </c>
      <c r="N53" s="39">
        <f>IF(OR(I53="",M53=""),"",IFERROR(I53-M53,0))</f>
        <v/>
      </c>
      <c r="O53" s="40">
        <f>IF(OR(N53="",J53="",J53=0),"",IFERROR(N53/J53,0))</f>
        <v/>
      </c>
      <c r="P53" s="4" t="n"/>
      <c r="Q53" s="2" t="n"/>
      <c r="R53" s="2" t="n"/>
      <c r="S53" s="12">
        <f>IF(B53="","",IF(T53="Nota fiscal pendente","Pendente",IF(OR(B53="",C53="",I53="",J53="",K53=""),"Pendente",IF(AND(L53&gt;0,I53&gt;=M53),"Conferido","Revisar"))))</f>
        <v/>
      </c>
      <c r="T53" s="4" t="n"/>
    </row>
    <row r="54">
      <c r="A54" s="2" t="n">
        <v>53</v>
      </c>
      <c r="B54" s="31" t="n"/>
      <c r="C54" s="4" t="n"/>
      <c r="D54" s="5">
        <f>IF(C54="","",IFERROR(VLOOKUP(C54,'Veículos'!$A$2:$F$101,2,FALSE),""))</f>
        <v/>
      </c>
      <c r="E54" s="4" t="n"/>
      <c r="F54" s="4" t="n"/>
      <c r="G54" s="4" t="n"/>
      <c r="H54" s="2" t="n"/>
      <c r="I54" s="32" t="n"/>
      <c r="J54" s="33" t="n"/>
      <c r="K54" s="34" t="n"/>
      <c r="L54" s="35">
        <f>IF(OR(J54="",K54=""),"",IFERROR(J54*K54,0))</f>
        <v/>
      </c>
      <c r="M54" s="36">
        <f>IF(OR(C54="",I54=""),"",IF(C54=C53,I53,IFERROR(I54-300,0)))</f>
        <v/>
      </c>
      <c r="N54" s="36">
        <f>IF(OR(I54="",M54=""),"",IFERROR(I54-M54,0))</f>
        <v/>
      </c>
      <c r="O54" s="37">
        <f>IF(OR(N54="",J54="",J54=0),"",IFERROR(N54/J54,0))</f>
        <v/>
      </c>
      <c r="P54" s="4" t="n"/>
      <c r="Q54" s="2" t="n"/>
      <c r="R54" s="2" t="n"/>
      <c r="S54" s="5">
        <f>IF(B54="","",IF(T54="Nota fiscal pendente","Pendente",IF(OR(B54="",C54="",I54="",J54="",K54=""),"Pendente",IF(AND(L54&gt;0,I54&gt;=M54),"Conferido","Revisar"))))</f>
        <v/>
      </c>
      <c r="T54" s="4" t="n"/>
    </row>
    <row r="55">
      <c r="A55" s="2" t="n">
        <v>54</v>
      </c>
      <c r="B55" s="31" t="n"/>
      <c r="C55" s="4" t="n"/>
      <c r="D55" s="12">
        <f>IF(C55="","",IFERROR(VLOOKUP(C55,'Veículos'!$A$2:$F$101,2,FALSE),""))</f>
        <v/>
      </c>
      <c r="E55" s="4" t="n"/>
      <c r="F55" s="4" t="n"/>
      <c r="G55" s="4" t="n"/>
      <c r="H55" s="2" t="n"/>
      <c r="I55" s="32" t="n"/>
      <c r="J55" s="33" t="n"/>
      <c r="K55" s="34" t="n"/>
      <c r="L55" s="38">
        <f>IF(OR(J55="",K55=""),"",IFERROR(J55*K55,0))</f>
        <v/>
      </c>
      <c r="M55" s="39">
        <f>IF(OR(C55="",I55=""),"",IF(C55=C54,I54,IFERROR(I55-300,0)))</f>
        <v/>
      </c>
      <c r="N55" s="39">
        <f>IF(OR(I55="",M55=""),"",IFERROR(I55-M55,0))</f>
        <v/>
      </c>
      <c r="O55" s="40">
        <f>IF(OR(N55="",J55="",J55=0),"",IFERROR(N55/J55,0))</f>
        <v/>
      </c>
      <c r="P55" s="4" t="n"/>
      <c r="Q55" s="2" t="n"/>
      <c r="R55" s="2" t="n"/>
      <c r="S55" s="12">
        <f>IF(B55="","",IF(T55="Nota fiscal pendente","Pendente",IF(OR(B55="",C55="",I55="",J55="",K55=""),"Pendente",IF(AND(L55&gt;0,I55&gt;=M55),"Conferido","Revisar"))))</f>
        <v/>
      </c>
      <c r="T55" s="4" t="n"/>
    </row>
    <row r="56">
      <c r="A56" s="2" t="n">
        <v>55</v>
      </c>
      <c r="B56" s="31" t="n"/>
      <c r="C56" s="4" t="n"/>
      <c r="D56" s="5">
        <f>IF(C56="","",IFERROR(VLOOKUP(C56,'Veículos'!$A$2:$F$101,2,FALSE),""))</f>
        <v/>
      </c>
      <c r="E56" s="4" t="n"/>
      <c r="F56" s="4" t="n"/>
      <c r="G56" s="4" t="n"/>
      <c r="H56" s="2" t="n"/>
      <c r="I56" s="32" t="n"/>
      <c r="J56" s="33" t="n"/>
      <c r="K56" s="34" t="n"/>
      <c r="L56" s="35">
        <f>IF(OR(J56="",K56=""),"",IFERROR(J56*K56,0))</f>
        <v/>
      </c>
      <c r="M56" s="36">
        <f>IF(OR(C56="",I56=""),"",IF(C56=C55,I55,IFERROR(I56-300,0)))</f>
        <v/>
      </c>
      <c r="N56" s="36">
        <f>IF(OR(I56="",M56=""),"",IFERROR(I56-M56,0))</f>
        <v/>
      </c>
      <c r="O56" s="37">
        <f>IF(OR(N56="",J56="",J56=0),"",IFERROR(N56/J56,0))</f>
        <v/>
      </c>
      <c r="P56" s="4" t="n"/>
      <c r="Q56" s="2" t="n"/>
      <c r="R56" s="2" t="n"/>
      <c r="S56" s="5">
        <f>IF(B56="","",IF(T56="Nota fiscal pendente","Pendente",IF(OR(B56="",C56="",I56="",J56="",K56=""),"Pendente",IF(AND(L56&gt;0,I56&gt;=M56),"Conferido","Revisar"))))</f>
        <v/>
      </c>
      <c r="T56" s="4" t="n"/>
    </row>
    <row r="57">
      <c r="A57" s="2" t="n">
        <v>56</v>
      </c>
      <c r="B57" s="31" t="n"/>
      <c r="C57" s="4" t="n"/>
      <c r="D57" s="12">
        <f>IF(C57="","",IFERROR(VLOOKUP(C57,'Veículos'!$A$2:$F$101,2,FALSE),""))</f>
        <v/>
      </c>
      <c r="E57" s="4" t="n"/>
      <c r="F57" s="4" t="n"/>
      <c r="G57" s="4" t="n"/>
      <c r="H57" s="2" t="n"/>
      <c r="I57" s="32" t="n"/>
      <c r="J57" s="33" t="n"/>
      <c r="K57" s="34" t="n"/>
      <c r="L57" s="38">
        <f>IF(OR(J57="",K57=""),"",IFERROR(J57*K57,0))</f>
        <v/>
      </c>
      <c r="M57" s="39">
        <f>IF(OR(C57="",I57=""),"",IF(C57=C56,I56,IFERROR(I57-300,0)))</f>
        <v/>
      </c>
      <c r="N57" s="39">
        <f>IF(OR(I57="",M57=""),"",IFERROR(I57-M57,0))</f>
        <v/>
      </c>
      <c r="O57" s="40">
        <f>IF(OR(N57="",J57="",J57=0),"",IFERROR(N57/J57,0))</f>
        <v/>
      </c>
      <c r="P57" s="4" t="n"/>
      <c r="Q57" s="2" t="n"/>
      <c r="R57" s="2" t="n"/>
      <c r="S57" s="12">
        <f>IF(B57="","",IF(T57="Nota fiscal pendente","Pendente",IF(OR(B57="",C57="",I57="",J57="",K57=""),"Pendente",IF(AND(L57&gt;0,I57&gt;=M57),"Conferido","Revisar"))))</f>
        <v/>
      </c>
      <c r="T57" s="4" t="n"/>
    </row>
    <row r="58">
      <c r="A58" s="2" t="n">
        <v>57</v>
      </c>
      <c r="B58" s="31" t="n"/>
      <c r="C58" s="4" t="n"/>
      <c r="D58" s="5">
        <f>IF(C58="","",IFERROR(VLOOKUP(C58,'Veículos'!$A$2:$F$101,2,FALSE),""))</f>
        <v/>
      </c>
      <c r="E58" s="4" t="n"/>
      <c r="F58" s="4" t="n"/>
      <c r="G58" s="4" t="n"/>
      <c r="H58" s="2" t="n"/>
      <c r="I58" s="32" t="n"/>
      <c r="J58" s="33" t="n"/>
      <c r="K58" s="34" t="n"/>
      <c r="L58" s="35">
        <f>IF(OR(J58="",K58=""),"",IFERROR(J58*K58,0))</f>
        <v/>
      </c>
      <c r="M58" s="36">
        <f>IF(OR(C58="",I58=""),"",IF(C58=C57,I57,IFERROR(I58-300,0)))</f>
        <v/>
      </c>
      <c r="N58" s="36">
        <f>IF(OR(I58="",M58=""),"",IFERROR(I58-M58,0))</f>
        <v/>
      </c>
      <c r="O58" s="37">
        <f>IF(OR(N58="",J58="",J58=0),"",IFERROR(N58/J58,0))</f>
        <v/>
      </c>
      <c r="P58" s="4" t="n"/>
      <c r="Q58" s="2" t="n"/>
      <c r="R58" s="2" t="n"/>
      <c r="S58" s="5">
        <f>IF(B58="","",IF(T58="Nota fiscal pendente","Pendente",IF(OR(B58="",C58="",I58="",J58="",K58=""),"Pendente",IF(AND(L58&gt;0,I58&gt;=M58),"Conferido","Revisar"))))</f>
        <v/>
      </c>
      <c r="T58" s="4" t="n"/>
    </row>
    <row r="59">
      <c r="A59" s="2" t="n">
        <v>58</v>
      </c>
      <c r="B59" s="31" t="n"/>
      <c r="C59" s="4" t="n"/>
      <c r="D59" s="12">
        <f>IF(C59="","",IFERROR(VLOOKUP(C59,'Veículos'!$A$2:$F$101,2,FALSE),""))</f>
        <v/>
      </c>
      <c r="E59" s="4" t="n"/>
      <c r="F59" s="4" t="n"/>
      <c r="G59" s="4" t="n"/>
      <c r="H59" s="2" t="n"/>
      <c r="I59" s="32" t="n"/>
      <c r="J59" s="33" t="n"/>
      <c r="K59" s="34" t="n"/>
      <c r="L59" s="38">
        <f>IF(OR(J59="",K59=""),"",IFERROR(J59*K59,0))</f>
        <v/>
      </c>
      <c r="M59" s="39">
        <f>IF(OR(C59="",I59=""),"",IF(C59=C58,I58,IFERROR(I59-300,0)))</f>
        <v/>
      </c>
      <c r="N59" s="39">
        <f>IF(OR(I59="",M59=""),"",IFERROR(I59-M59,0))</f>
        <v/>
      </c>
      <c r="O59" s="40">
        <f>IF(OR(N59="",J59="",J59=0),"",IFERROR(N59/J59,0))</f>
        <v/>
      </c>
      <c r="P59" s="4" t="n"/>
      <c r="Q59" s="2" t="n"/>
      <c r="R59" s="2" t="n"/>
      <c r="S59" s="12">
        <f>IF(B59="","",IF(T59="Nota fiscal pendente","Pendente",IF(OR(B59="",C59="",I59="",J59="",K59=""),"Pendente",IF(AND(L59&gt;0,I59&gt;=M59),"Conferido","Revisar"))))</f>
        <v/>
      </c>
      <c r="T59" s="4" t="n"/>
    </row>
    <row r="60">
      <c r="A60" s="2" t="n">
        <v>59</v>
      </c>
      <c r="B60" s="31" t="n"/>
      <c r="C60" s="4" t="n"/>
      <c r="D60" s="5">
        <f>IF(C60="","",IFERROR(VLOOKUP(C60,'Veículos'!$A$2:$F$101,2,FALSE),""))</f>
        <v/>
      </c>
      <c r="E60" s="4" t="n"/>
      <c r="F60" s="4" t="n"/>
      <c r="G60" s="4" t="n"/>
      <c r="H60" s="2" t="n"/>
      <c r="I60" s="32" t="n"/>
      <c r="J60" s="33" t="n"/>
      <c r="K60" s="34" t="n"/>
      <c r="L60" s="35">
        <f>IF(OR(J60="",K60=""),"",IFERROR(J60*K60,0))</f>
        <v/>
      </c>
      <c r="M60" s="36">
        <f>IF(OR(C60="",I60=""),"",IF(C60=C59,I59,IFERROR(I60-300,0)))</f>
        <v/>
      </c>
      <c r="N60" s="36">
        <f>IF(OR(I60="",M60=""),"",IFERROR(I60-M60,0))</f>
        <v/>
      </c>
      <c r="O60" s="37">
        <f>IF(OR(N60="",J60="",J60=0),"",IFERROR(N60/J60,0))</f>
        <v/>
      </c>
      <c r="P60" s="4" t="n"/>
      <c r="Q60" s="2" t="n"/>
      <c r="R60" s="2" t="n"/>
      <c r="S60" s="5">
        <f>IF(B60="","",IF(T60="Nota fiscal pendente","Pendente",IF(OR(B60="",C60="",I60="",J60="",K60=""),"Pendente",IF(AND(L60&gt;0,I60&gt;=M60),"Conferido","Revisar"))))</f>
        <v/>
      </c>
      <c r="T60" s="4" t="n"/>
    </row>
    <row r="61">
      <c r="A61" s="2" t="n">
        <v>60</v>
      </c>
      <c r="B61" s="31" t="n"/>
      <c r="C61" s="4" t="n"/>
      <c r="D61" s="12">
        <f>IF(C61="","",IFERROR(VLOOKUP(C61,'Veículos'!$A$2:$F$101,2,FALSE),""))</f>
        <v/>
      </c>
      <c r="E61" s="4" t="n"/>
      <c r="F61" s="4" t="n"/>
      <c r="G61" s="4" t="n"/>
      <c r="H61" s="2" t="n"/>
      <c r="I61" s="32" t="n"/>
      <c r="J61" s="33" t="n"/>
      <c r="K61" s="34" t="n"/>
      <c r="L61" s="38">
        <f>IF(OR(J61="",K61=""),"",IFERROR(J61*K61,0))</f>
        <v/>
      </c>
      <c r="M61" s="39">
        <f>IF(OR(C61="",I61=""),"",IF(C61=C60,I60,IFERROR(I61-300,0)))</f>
        <v/>
      </c>
      <c r="N61" s="39">
        <f>IF(OR(I61="",M61=""),"",IFERROR(I61-M61,0))</f>
        <v/>
      </c>
      <c r="O61" s="40">
        <f>IF(OR(N61="",J61="",J61=0),"",IFERROR(N61/J61,0))</f>
        <v/>
      </c>
      <c r="P61" s="4" t="n"/>
      <c r="Q61" s="2" t="n"/>
      <c r="R61" s="2" t="n"/>
      <c r="S61" s="12">
        <f>IF(B61="","",IF(T61="Nota fiscal pendente","Pendente",IF(OR(B61="",C61="",I61="",J61="",K61=""),"Pendente",IF(AND(L61&gt;0,I61&gt;=M61),"Conferido","Revisar"))))</f>
        <v/>
      </c>
      <c r="T61" s="4" t="n"/>
    </row>
    <row r="62">
      <c r="A62" s="2" t="n">
        <v>61</v>
      </c>
      <c r="B62" s="31" t="n"/>
      <c r="C62" s="4" t="n"/>
      <c r="D62" s="5">
        <f>IF(C62="","",IFERROR(VLOOKUP(C62,'Veículos'!$A$2:$F$101,2,FALSE),""))</f>
        <v/>
      </c>
      <c r="E62" s="4" t="n"/>
      <c r="F62" s="4" t="n"/>
      <c r="G62" s="4" t="n"/>
      <c r="H62" s="2" t="n"/>
      <c r="I62" s="32" t="n"/>
      <c r="J62" s="33" t="n"/>
      <c r="K62" s="34" t="n"/>
      <c r="L62" s="35">
        <f>IF(OR(J62="",K62=""),"",IFERROR(J62*K62,0))</f>
        <v/>
      </c>
      <c r="M62" s="36">
        <f>IF(OR(C62="",I62=""),"",IF(C62=C61,I61,IFERROR(I62-300,0)))</f>
        <v/>
      </c>
      <c r="N62" s="36">
        <f>IF(OR(I62="",M62=""),"",IFERROR(I62-M62,0))</f>
        <v/>
      </c>
      <c r="O62" s="37">
        <f>IF(OR(N62="",J62="",J62=0),"",IFERROR(N62/J62,0))</f>
        <v/>
      </c>
      <c r="P62" s="4" t="n"/>
      <c r="Q62" s="2" t="n"/>
      <c r="R62" s="2" t="n"/>
      <c r="S62" s="5">
        <f>IF(B62="","",IF(T62="Nota fiscal pendente","Pendente",IF(OR(B62="",C62="",I62="",J62="",K62=""),"Pendente",IF(AND(L62&gt;0,I62&gt;=M62),"Conferido","Revisar"))))</f>
        <v/>
      </c>
      <c r="T62" s="4" t="n"/>
    </row>
    <row r="63">
      <c r="A63" s="2" t="n">
        <v>62</v>
      </c>
      <c r="B63" s="31" t="n"/>
      <c r="C63" s="4" t="n"/>
      <c r="D63" s="12">
        <f>IF(C63="","",IFERROR(VLOOKUP(C63,'Veículos'!$A$2:$F$101,2,FALSE),""))</f>
        <v/>
      </c>
      <c r="E63" s="4" t="n"/>
      <c r="F63" s="4" t="n"/>
      <c r="G63" s="4" t="n"/>
      <c r="H63" s="2" t="n"/>
      <c r="I63" s="32" t="n"/>
      <c r="J63" s="33" t="n"/>
      <c r="K63" s="34" t="n"/>
      <c r="L63" s="38">
        <f>IF(OR(J63="",K63=""),"",IFERROR(J63*K63,0))</f>
        <v/>
      </c>
      <c r="M63" s="39">
        <f>IF(OR(C63="",I63=""),"",IF(C63=C62,I62,IFERROR(I63-300,0)))</f>
        <v/>
      </c>
      <c r="N63" s="39">
        <f>IF(OR(I63="",M63=""),"",IFERROR(I63-M63,0))</f>
        <v/>
      </c>
      <c r="O63" s="40">
        <f>IF(OR(N63="",J63="",J63=0),"",IFERROR(N63/J63,0))</f>
        <v/>
      </c>
      <c r="P63" s="4" t="n"/>
      <c r="Q63" s="2" t="n"/>
      <c r="R63" s="2" t="n"/>
      <c r="S63" s="12">
        <f>IF(B63="","",IF(T63="Nota fiscal pendente","Pendente",IF(OR(B63="",C63="",I63="",J63="",K63=""),"Pendente",IF(AND(L63&gt;0,I63&gt;=M63),"Conferido","Revisar"))))</f>
        <v/>
      </c>
      <c r="T63" s="4" t="n"/>
    </row>
    <row r="64">
      <c r="A64" s="2" t="n">
        <v>63</v>
      </c>
      <c r="B64" s="31" t="n"/>
      <c r="C64" s="4" t="n"/>
      <c r="D64" s="5">
        <f>IF(C64="","",IFERROR(VLOOKUP(C64,'Veículos'!$A$2:$F$101,2,FALSE),""))</f>
        <v/>
      </c>
      <c r="E64" s="4" t="n"/>
      <c r="F64" s="4" t="n"/>
      <c r="G64" s="4" t="n"/>
      <c r="H64" s="2" t="n"/>
      <c r="I64" s="32" t="n"/>
      <c r="J64" s="33" t="n"/>
      <c r="K64" s="34" t="n"/>
      <c r="L64" s="35">
        <f>IF(OR(J64="",K64=""),"",IFERROR(J64*K64,0))</f>
        <v/>
      </c>
      <c r="M64" s="36">
        <f>IF(OR(C64="",I64=""),"",IF(C64=C63,I63,IFERROR(I64-300,0)))</f>
        <v/>
      </c>
      <c r="N64" s="36">
        <f>IF(OR(I64="",M64=""),"",IFERROR(I64-M64,0))</f>
        <v/>
      </c>
      <c r="O64" s="37">
        <f>IF(OR(N64="",J64="",J64=0),"",IFERROR(N64/J64,0))</f>
        <v/>
      </c>
      <c r="P64" s="4" t="n"/>
      <c r="Q64" s="2" t="n"/>
      <c r="R64" s="2" t="n"/>
      <c r="S64" s="5">
        <f>IF(B64="","",IF(T64="Nota fiscal pendente","Pendente",IF(OR(B64="",C64="",I64="",J64="",K64=""),"Pendente",IF(AND(L64&gt;0,I64&gt;=M64),"Conferido","Revisar"))))</f>
        <v/>
      </c>
      <c r="T64" s="4" t="n"/>
    </row>
    <row r="65">
      <c r="A65" s="2" t="n">
        <v>64</v>
      </c>
      <c r="B65" s="31" t="n"/>
      <c r="C65" s="4" t="n"/>
      <c r="D65" s="12">
        <f>IF(C65="","",IFERROR(VLOOKUP(C65,'Veículos'!$A$2:$F$101,2,FALSE),""))</f>
        <v/>
      </c>
      <c r="E65" s="4" t="n"/>
      <c r="F65" s="4" t="n"/>
      <c r="G65" s="4" t="n"/>
      <c r="H65" s="2" t="n"/>
      <c r="I65" s="32" t="n"/>
      <c r="J65" s="33" t="n"/>
      <c r="K65" s="34" t="n"/>
      <c r="L65" s="38">
        <f>IF(OR(J65="",K65=""),"",IFERROR(J65*K65,0))</f>
        <v/>
      </c>
      <c r="M65" s="39">
        <f>IF(OR(C65="",I65=""),"",IF(C65=C64,I64,IFERROR(I65-300,0)))</f>
        <v/>
      </c>
      <c r="N65" s="39">
        <f>IF(OR(I65="",M65=""),"",IFERROR(I65-M65,0))</f>
        <v/>
      </c>
      <c r="O65" s="40">
        <f>IF(OR(N65="",J65="",J65=0),"",IFERROR(N65/J65,0))</f>
        <v/>
      </c>
      <c r="P65" s="4" t="n"/>
      <c r="Q65" s="2" t="n"/>
      <c r="R65" s="2" t="n"/>
      <c r="S65" s="12">
        <f>IF(B65="","",IF(T65="Nota fiscal pendente","Pendente",IF(OR(B65="",C65="",I65="",J65="",K65=""),"Pendente",IF(AND(L65&gt;0,I65&gt;=M65),"Conferido","Revisar"))))</f>
        <v/>
      </c>
      <c r="T65" s="4" t="n"/>
    </row>
    <row r="66">
      <c r="A66" s="2" t="n">
        <v>65</v>
      </c>
      <c r="B66" s="31" t="n"/>
      <c r="C66" s="4" t="n"/>
      <c r="D66" s="5">
        <f>IF(C66="","",IFERROR(VLOOKUP(C66,'Veículos'!$A$2:$F$101,2,FALSE),""))</f>
        <v/>
      </c>
      <c r="E66" s="4" t="n"/>
      <c r="F66" s="4" t="n"/>
      <c r="G66" s="4" t="n"/>
      <c r="H66" s="2" t="n"/>
      <c r="I66" s="32" t="n"/>
      <c r="J66" s="33" t="n"/>
      <c r="K66" s="34" t="n"/>
      <c r="L66" s="35">
        <f>IF(OR(J66="",K66=""),"",IFERROR(J66*K66,0))</f>
        <v/>
      </c>
      <c r="M66" s="36">
        <f>IF(OR(C66="",I66=""),"",IF(C66=C65,I65,IFERROR(I66-300,0)))</f>
        <v/>
      </c>
      <c r="N66" s="36">
        <f>IF(OR(I66="",M66=""),"",IFERROR(I66-M66,0))</f>
        <v/>
      </c>
      <c r="O66" s="37">
        <f>IF(OR(N66="",J66="",J66=0),"",IFERROR(N66/J66,0))</f>
        <v/>
      </c>
      <c r="P66" s="4" t="n"/>
      <c r="Q66" s="2" t="n"/>
      <c r="R66" s="2" t="n"/>
      <c r="S66" s="5">
        <f>IF(B66="","",IF(T66="Nota fiscal pendente","Pendente",IF(OR(B66="",C66="",I66="",J66="",K66=""),"Pendente",IF(AND(L66&gt;0,I66&gt;=M66),"Conferido","Revisar"))))</f>
        <v/>
      </c>
      <c r="T66" s="4" t="n"/>
    </row>
    <row r="67">
      <c r="A67" s="2" t="n">
        <v>66</v>
      </c>
      <c r="B67" s="31" t="n"/>
      <c r="C67" s="4" t="n"/>
      <c r="D67" s="12">
        <f>IF(C67="","",IFERROR(VLOOKUP(C67,'Veículos'!$A$2:$F$101,2,FALSE),""))</f>
        <v/>
      </c>
      <c r="E67" s="4" t="n"/>
      <c r="F67" s="4" t="n"/>
      <c r="G67" s="4" t="n"/>
      <c r="H67" s="2" t="n"/>
      <c r="I67" s="32" t="n"/>
      <c r="J67" s="33" t="n"/>
      <c r="K67" s="34" t="n"/>
      <c r="L67" s="38">
        <f>IF(OR(J67="",K67=""),"",IFERROR(J67*K67,0))</f>
        <v/>
      </c>
      <c r="M67" s="39">
        <f>IF(OR(C67="",I67=""),"",IF(C67=C66,I66,IFERROR(I67-300,0)))</f>
        <v/>
      </c>
      <c r="N67" s="39">
        <f>IF(OR(I67="",M67=""),"",IFERROR(I67-M67,0))</f>
        <v/>
      </c>
      <c r="O67" s="40">
        <f>IF(OR(N67="",J67="",J67=0),"",IFERROR(N67/J67,0))</f>
        <v/>
      </c>
      <c r="P67" s="4" t="n"/>
      <c r="Q67" s="2" t="n"/>
      <c r="R67" s="2" t="n"/>
      <c r="S67" s="12">
        <f>IF(B67="","",IF(T67="Nota fiscal pendente","Pendente",IF(OR(B67="",C67="",I67="",J67="",K67=""),"Pendente",IF(AND(L67&gt;0,I67&gt;=M67),"Conferido","Revisar"))))</f>
        <v/>
      </c>
      <c r="T67" s="4" t="n"/>
    </row>
    <row r="68">
      <c r="A68" s="2" t="n">
        <v>67</v>
      </c>
      <c r="B68" s="31" t="n"/>
      <c r="C68" s="4" t="n"/>
      <c r="D68" s="5">
        <f>IF(C68="","",IFERROR(VLOOKUP(C68,'Veículos'!$A$2:$F$101,2,FALSE),""))</f>
        <v/>
      </c>
      <c r="E68" s="4" t="n"/>
      <c r="F68" s="4" t="n"/>
      <c r="G68" s="4" t="n"/>
      <c r="H68" s="2" t="n"/>
      <c r="I68" s="32" t="n"/>
      <c r="J68" s="33" t="n"/>
      <c r="K68" s="34" t="n"/>
      <c r="L68" s="35">
        <f>IF(OR(J68="",K68=""),"",IFERROR(J68*K68,0))</f>
        <v/>
      </c>
      <c r="M68" s="36">
        <f>IF(OR(C68="",I68=""),"",IF(C68=C67,I67,IFERROR(I68-300,0)))</f>
        <v/>
      </c>
      <c r="N68" s="36">
        <f>IF(OR(I68="",M68=""),"",IFERROR(I68-M68,0))</f>
        <v/>
      </c>
      <c r="O68" s="37">
        <f>IF(OR(N68="",J68="",J68=0),"",IFERROR(N68/J68,0))</f>
        <v/>
      </c>
      <c r="P68" s="4" t="n"/>
      <c r="Q68" s="2" t="n"/>
      <c r="R68" s="2" t="n"/>
      <c r="S68" s="5">
        <f>IF(B68="","",IF(T68="Nota fiscal pendente","Pendente",IF(OR(B68="",C68="",I68="",J68="",K68=""),"Pendente",IF(AND(L68&gt;0,I68&gt;=M68),"Conferido","Revisar"))))</f>
        <v/>
      </c>
      <c r="T68" s="4" t="n"/>
    </row>
    <row r="69">
      <c r="A69" s="2" t="n">
        <v>68</v>
      </c>
      <c r="B69" s="31" t="n"/>
      <c r="C69" s="4" t="n"/>
      <c r="D69" s="12">
        <f>IF(C69="","",IFERROR(VLOOKUP(C69,'Veículos'!$A$2:$F$101,2,FALSE),""))</f>
        <v/>
      </c>
      <c r="E69" s="4" t="n"/>
      <c r="F69" s="4" t="n"/>
      <c r="G69" s="4" t="n"/>
      <c r="H69" s="2" t="n"/>
      <c r="I69" s="32" t="n"/>
      <c r="J69" s="33" t="n"/>
      <c r="K69" s="34" t="n"/>
      <c r="L69" s="38">
        <f>IF(OR(J69="",K69=""),"",IFERROR(J69*K69,0))</f>
        <v/>
      </c>
      <c r="M69" s="39">
        <f>IF(OR(C69="",I69=""),"",IF(C69=C68,I68,IFERROR(I69-300,0)))</f>
        <v/>
      </c>
      <c r="N69" s="39">
        <f>IF(OR(I69="",M69=""),"",IFERROR(I69-M69,0))</f>
        <v/>
      </c>
      <c r="O69" s="40">
        <f>IF(OR(N69="",J69="",J69=0),"",IFERROR(N69/J69,0))</f>
        <v/>
      </c>
      <c r="P69" s="4" t="n"/>
      <c r="Q69" s="2" t="n"/>
      <c r="R69" s="2" t="n"/>
      <c r="S69" s="12">
        <f>IF(B69="","",IF(T69="Nota fiscal pendente","Pendente",IF(OR(B69="",C69="",I69="",J69="",K69=""),"Pendente",IF(AND(L69&gt;0,I69&gt;=M69),"Conferido","Revisar"))))</f>
        <v/>
      </c>
      <c r="T69" s="4" t="n"/>
    </row>
    <row r="70">
      <c r="A70" s="2" t="n">
        <v>69</v>
      </c>
      <c r="B70" s="31" t="n"/>
      <c r="C70" s="4" t="n"/>
      <c r="D70" s="5">
        <f>IF(C70="","",IFERROR(VLOOKUP(C70,'Veículos'!$A$2:$F$101,2,FALSE),""))</f>
        <v/>
      </c>
      <c r="E70" s="4" t="n"/>
      <c r="F70" s="4" t="n"/>
      <c r="G70" s="4" t="n"/>
      <c r="H70" s="2" t="n"/>
      <c r="I70" s="32" t="n"/>
      <c r="J70" s="33" t="n"/>
      <c r="K70" s="34" t="n"/>
      <c r="L70" s="35">
        <f>IF(OR(J70="",K70=""),"",IFERROR(J70*K70,0))</f>
        <v/>
      </c>
      <c r="M70" s="36">
        <f>IF(OR(C70="",I70=""),"",IF(C70=C69,I69,IFERROR(I70-300,0)))</f>
        <v/>
      </c>
      <c r="N70" s="36">
        <f>IF(OR(I70="",M70=""),"",IFERROR(I70-M70,0))</f>
        <v/>
      </c>
      <c r="O70" s="37">
        <f>IF(OR(N70="",J70="",J70=0),"",IFERROR(N70/J70,0))</f>
        <v/>
      </c>
      <c r="P70" s="4" t="n"/>
      <c r="Q70" s="2" t="n"/>
      <c r="R70" s="2" t="n"/>
      <c r="S70" s="5">
        <f>IF(B70="","",IF(T70="Nota fiscal pendente","Pendente",IF(OR(B70="",C70="",I70="",J70="",K70=""),"Pendente",IF(AND(L70&gt;0,I70&gt;=M70),"Conferido","Revisar"))))</f>
        <v/>
      </c>
      <c r="T70" s="4" t="n"/>
    </row>
    <row r="71">
      <c r="A71" s="2" t="n">
        <v>70</v>
      </c>
      <c r="B71" s="31" t="n"/>
      <c r="C71" s="4" t="n"/>
      <c r="D71" s="12">
        <f>IF(C71="","",IFERROR(VLOOKUP(C71,'Veículos'!$A$2:$F$101,2,FALSE),""))</f>
        <v/>
      </c>
      <c r="E71" s="4" t="n"/>
      <c r="F71" s="4" t="n"/>
      <c r="G71" s="4" t="n"/>
      <c r="H71" s="2" t="n"/>
      <c r="I71" s="32" t="n"/>
      <c r="J71" s="33" t="n"/>
      <c r="K71" s="34" t="n"/>
      <c r="L71" s="38">
        <f>IF(OR(J71="",K71=""),"",IFERROR(J71*K71,0))</f>
        <v/>
      </c>
      <c r="M71" s="39">
        <f>IF(OR(C71="",I71=""),"",IF(C71=C70,I70,IFERROR(I71-300,0)))</f>
        <v/>
      </c>
      <c r="N71" s="39">
        <f>IF(OR(I71="",M71=""),"",IFERROR(I71-M71,0))</f>
        <v/>
      </c>
      <c r="O71" s="40">
        <f>IF(OR(N71="",J71="",J71=0),"",IFERROR(N71/J71,0))</f>
        <v/>
      </c>
      <c r="P71" s="4" t="n"/>
      <c r="Q71" s="2" t="n"/>
      <c r="R71" s="2" t="n"/>
      <c r="S71" s="12">
        <f>IF(B71="","",IF(T71="Nota fiscal pendente","Pendente",IF(OR(B71="",C71="",I71="",J71="",K71=""),"Pendente",IF(AND(L71&gt;0,I71&gt;=M71),"Conferido","Revisar"))))</f>
        <v/>
      </c>
      <c r="T71" s="4" t="n"/>
    </row>
    <row r="72">
      <c r="A72" s="2" t="n">
        <v>71</v>
      </c>
      <c r="B72" s="31" t="n"/>
      <c r="C72" s="4" t="n"/>
      <c r="D72" s="5">
        <f>IF(C72="","",IFERROR(VLOOKUP(C72,'Veículos'!$A$2:$F$101,2,FALSE),""))</f>
        <v/>
      </c>
      <c r="E72" s="4" t="n"/>
      <c r="F72" s="4" t="n"/>
      <c r="G72" s="4" t="n"/>
      <c r="H72" s="2" t="n"/>
      <c r="I72" s="32" t="n"/>
      <c r="J72" s="33" t="n"/>
      <c r="K72" s="34" t="n"/>
      <c r="L72" s="35">
        <f>IF(OR(J72="",K72=""),"",IFERROR(J72*K72,0))</f>
        <v/>
      </c>
      <c r="M72" s="36">
        <f>IF(OR(C72="",I72=""),"",IF(C72=C71,I71,IFERROR(I72-300,0)))</f>
        <v/>
      </c>
      <c r="N72" s="36">
        <f>IF(OR(I72="",M72=""),"",IFERROR(I72-M72,0))</f>
        <v/>
      </c>
      <c r="O72" s="37">
        <f>IF(OR(N72="",J72="",J72=0),"",IFERROR(N72/J72,0))</f>
        <v/>
      </c>
      <c r="P72" s="4" t="n"/>
      <c r="Q72" s="2" t="n"/>
      <c r="R72" s="2" t="n"/>
      <c r="S72" s="5">
        <f>IF(B72="","",IF(T72="Nota fiscal pendente","Pendente",IF(OR(B72="",C72="",I72="",J72="",K72=""),"Pendente",IF(AND(L72&gt;0,I72&gt;=M72),"Conferido","Revisar"))))</f>
        <v/>
      </c>
      <c r="T72" s="4" t="n"/>
    </row>
    <row r="73">
      <c r="A73" s="2" t="n">
        <v>72</v>
      </c>
      <c r="B73" s="31" t="n"/>
      <c r="C73" s="4" t="n"/>
      <c r="D73" s="12">
        <f>IF(C73="","",IFERROR(VLOOKUP(C73,'Veículos'!$A$2:$F$101,2,FALSE),""))</f>
        <v/>
      </c>
      <c r="E73" s="4" t="n"/>
      <c r="F73" s="4" t="n"/>
      <c r="G73" s="4" t="n"/>
      <c r="H73" s="2" t="n"/>
      <c r="I73" s="32" t="n"/>
      <c r="J73" s="33" t="n"/>
      <c r="K73" s="34" t="n"/>
      <c r="L73" s="38">
        <f>IF(OR(J73="",K73=""),"",IFERROR(J73*K73,0))</f>
        <v/>
      </c>
      <c r="M73" s="39">
        <f>IF(OR(C73="",I73=""),"",IF(C73=C72,I72,IFERROR(I73-300,0)))</f>
        <v/>
      </c>
      <c r="N73" s="39">
        <f>IF(OR(I73="",M73=""),"",IFERROR(I73-M73,0))</f>
        <v/>
      </c>
      <c r="O73" s="40">
        <f>IF(OR(N73="",J73="",J73=0),"",IFERROR(N73/J73,0))</f>
        <v/>
      </c>
      <c r="P73" s="4" t="n"/>
      <c r="Q73" s="2" t="n"/>
      <c r="R73" s="2" t="n"/>
      <c r="S73" s="12">
        <f>IF(B73="","",IF(T73="Nota fiscal pendente","Pendente",IF(OR(B73="",C73="",I73="",J73="",K73=""),"Pendente",IF(AND(L73&gt;0,I73&gt;=M73),"Conferido","Revisar"))))</f>
        <v/>
      </c>
      <c r="T73" s="4" t="n"/>
    </row>
    <row r="74">
      <c r="A74" s="2" t="n">
        <v>73</v>
      </c>
      <c r="B74" s="31" t="n"/>
      <c r="C74" s="4" t="n"/>
      <c r="D74" s="5">
        <f>IF(C74="","",IFERROR(VLOOKUP(C74,'Veículos'!$A$2:$F$101,2,FALSE),""))</f>
        <v/>
      </c>
      <c r="E74" s="4" t="n"/>
      <c r="F74" s="4" t="n"/>
      <c r="G74" s="4" t="n"/>
      <c r="H74" s="2" t="n"/>
      <c r="I74" s="32" t="n"/>
      <c r="J74" s="33" t="n"/>
      <c r="K74" s="34" t="n"/>
      <c r="L74" s="35">
        <f>IF(OR(J74="",K74=""),"",IFERROR(J74*K74,0))</f>
        <v/>
      </c>
      <c r="M74" s="36">
        <f>IF(OR(C74="",I74=""),"",IF(C74=C73,I73,IFERROR(I74-300,0)))</f>
        <v/>
      </c>
      <c r="N74" s="36">
        <f>IF(OR(I74="",M74=""),"",IFERROR(I74-M74,0))</f>
        <v/>
      </c>
      <c r="O74" s="37">
        <f>IF(OR(N74="",J74="",J74=0),"",IFERROR(N74/J74,0))</f>
        <v/>
      </c>
      <c r="P74" s="4" t="n"/>
      <c r="Q74" s="2" t="n"/>
      <c r="R74" s="2" t="n"/>
      <c r="S74" s="5">
        <f>IF(B74="","",IF(T74="Nota fiscal pendente","Pendente",IF(OR(B74="",C74="",I74="",J74="",K74=""),"Pendente",IF(AND(L74&gt;0,I74&gt;=M74),"Conferido","Revisar"))))</f>
        <v/>
      </c>
      <c r="T74" s="4" t="n"/>
    </row>
    <row r="75">
      <c r="A75" s="2" t="n">
        <v>74</v>
      </c>
      <c r="B75" s="31" t="n"/>
      <c r="C75" s="4" t="n"/>
      <c r="D75" s="12">
        <f>IF(C75="","",IFERROR(VLOOKUP(C75,'Veículos'!$A$2:$F$101,2,FALSE),""))</f>
        <v/>
      </c>
      <c r="E75" s="4" t="n"/>
      <c r="F75" s="4" t="n"/>
      <c r="G75" s="4" t="n"/>
      <c r="H75" s="2" t="n"/>
      <c r="I75" s="32" t="n"/>
      <c r="J75" s="33" t="n"/>
      <c r="K75" s="34" t="n"/>
      <c r="L75" s="38">
        <f>IF(OR(J75="",K75=""),"",IFERROR(J75*K75,0))</f>
        <v/>
      </c>
      <c r="M75" s="39">
        <f>IF(OR(C75="",I75=""),"",IF(C75=C74,I74,IFERROR(I75-300,0)))</f>
        <v/>
      </c>
      <c r="N75" s="39">
        <f>IF(OR(I75="",M75=""),"",IFERROR(I75-M75,0))</f>
        <v/>
      </c>
      <c r="O75" s="40">
        <f>IF(OR(N75="",J75="",J75=0),"",IFERROR(N75/J75,0))</f>
        <v/>
      </c>
      <c r="P75" s="4" t="n"/>
      <c r="Q75" s="2" t="n"/>
      <c r="R75" s="2" t="n"/>
      <c r="S75" s="12">
        <f>IF(B75="","",IF(T75="Nota fiscal pendente","Pendente",IF(OR(B75="",C75="",I75="",J75="",K75=""),"Pendente",IF(AND(L75&gt;0,I75&gt;=M75),"Conferido","Revisar"))))</f>
        <v/>
      </c>
      <c r="T75" s="4" t="n"/>
    </row>
    <row r="76">
      <c r="A76" s="2" t="n">
        <v>75</v>
      </c>
      <c r="B76" s="31" t="n"/>
      <c r="C76" s="4" t="n"/>
      <c r="D76" s="5">
        <f>IF(C76="","",IFERROR(VLOOKUP(C76,'Veículos'!$A$2:$F$101,2,FALSE),""))</f>
        <v/>
      </c>
      <c r="E76" s="4" t="n"/>
      <c r="F76" s="4" t="n"/>
      <c r="G76" s="4" t="n"/>
      <c r="H76" s="2" t="n"/>
      <c r="I76" s="32" t="n"/>
      <c r="J76" s="33" t="n"/>
      <c r="K76" s="34" t="n"/>
      <c r="L76" s="35">
        <f>IF(OR(J76="",K76=""),"",IFERROR(J76*K76,0))</f>
        <v/>
      </c>
      <c r="M76" s="36">
        <f>IF(OR(C76="",I76=""),"",IF(C76=C75,I75,IFERROR(I76-300,0)))</f>
        <v/>
      </c>
      <c r="N76" s="36">
        <f>IF(OR(I76="",M76=""),"",IFERROR(I76-M76,0))</f>
        <v/>
      </c>
      <c r="O76" s="37">
        <f>IF(OR(N76="",J76="",J76=0),"",IFERROR(N76/J76,0))</f>
        <v/>
      </c>
      <c r="P76" s="4" t="n"/>
      <c r="Q76" s="2" t="n"/>
      <c r="R76" s="2" t="n"/>
      <c r="S76" s="5">
        <f>IF(B76="","",IF(T76="Nota fiscal pendente","Pendente",IF(OR(B76="",C76="",I76="",J76="",K76=""),"Pendente",IF(AND(L76&gt;0,I76&gt;=M76),"Conferido","Revisar"))))</f>
        <v/>
      </c>
      <c r="T76" s="4" t="n"/>
    </row>
    <row r="77">
      <c r="A77" s="2" t="n">
        <v>76</v>
      </c>
      <c r="B77" s="31" t="n"/>
      <c r="C77" s="4" t="n"/>
      <c r="D77" s="12">
        <f>IF(C77="","",IFERROR(VLOOKUP(C77,'Veículos'!$A$2:$F$101,2,FALSE),""))</f>
        <v/>
      </c>
      <c r="E77" s="4" t="n"/>
      <c r="F77" s="4" t="n"/>
      <c r="G77" s="4" t="n"/>
      <c r="H77" s="2" t="n"/>
      <c r="I77" s="32" t="n"/>
      <c r="J77" s="33" t="n"/>
      <c r="K77" s="34" t="n"/>
      <c r="L77" s="38">
        <f>IF(OR(J77="",K77=""),"",IFERROR(J77*K77,0))</f>
        <v/>
      </c>
      <c r="M77" s="39">
        <f>IF(OR(C77="",I77=""),"",IF(C77=C76,I76,IFERROR(I77-300,0)))</f>
        <v/>
      </c>
      <c r="N77" s="39">
        <f>IF(OR(I77="",M77=""),"",IFERROR(I77-M77,0))</f>
        <v/>
      </c>
      <c r="O77" s="40">
        <f>IF(OR(N77="",J77="",J77=0),"",IFERROR(N77/J77,0))</f>
        <v/>
      </c>
      <c r="P77" s="4" t="n"/>
      <c r="Q77" s="2" t="n"/>
      <c r="R77" s="2" t="n"/>
      <c r="S77" s="12">
        <f>IF(B77="","",IF(T77="Nota fiscal pendente","Pendente",IF(OR(B77="",C77="",I77="",J77="",K77=""),"Pendente",IF(AND(L77&gt;0,I77&gt;=M77),"Conferido","Revisar"))))</f>
        <v/>
      </c>
      <c r="T77" s="4" t="n"/>
    </row>
    <row r="78">
      <c r="A78" s="2" t="n">
        <v>77</v>
      </c>
      <c r="B78" s="31" t="n"/>
      <c r="C78" s="4" t="n"/>
      <c r="D78" s="5">
        <f>IF(C78="","",IFERROR(VLOOKUP(C78,'Veículos'!$A$2:$F$101,2,FALSE),""))</f>
        <v/>
      </c>
      <c r="E78" s="4" t="n"/>
      <c r="F78" s="4" t="n"/>
      <c r="G78" s="4" t="n"/>
      <c r="H78" s="2" t="n"/>
      <c r="I78" s="32" t="n"/>
      <c r="J78" s="33" t="n"/>
      <c r="K78" s="34" t="n"/>
      <c r="L78" s="35">
        <f>IF(OR(J78="",K78=""),"",IFERROR(J78*K78,0))</f>
        <v/>
      </c>
      <c r="M78" s="36">
        <f>IF(OR(C78="",I78=""),"",IF(C78=C77,I77,IFERROR(I78-300,0)))</f>
        <v/>
      </c>
      <c r="N78" s="36">
        <f>IF(OR(I78="",M78=""),"",IFERROR(I78-M78,0))</f>
        <v/>
      </c>
      <c r="O78" s="37">
        <f>IF(OR(N78="",J78="",J78=0),"",IFERROR(N78/J78,0))</f>
        <v/>
      </c>
      <c r="P78" s="4" t="n"/>
      <c r="Q78" s="2" t="n"/>
      <c r="R78" s="2" t="n"/>
      <c r="S78" s="5">
        <f>IF(B78="","",IF(T78="Nota fiscal pendente","Pendente",IF(OR(B78="",C78="",I78="",J78="",K78=""),"Pendente",IF(AND(L78&gt;0,I78&gt;=M78),"Conferido","Revisar"))))</f>
        <v/>
      </c>
      <c r="T78" s="4" t="n"/>
    </row>
    <row r="79">
      <c r="A79" s="2" t="n">
        <v>78</v>
      </c>
      <c r="B79" s="31" t="n"/>
      <c r="C79" s="4" t="n"/>
      <c r="D79" s="12">
        <f>IF(C79="","",IFERROR(VLOOKUP(C79,'Veículos'!$A$2:$F$101,2,FALSE),""))</f>
        <v/>
      </c>
      <c r="E79" s="4" t="n"/>
      <c r="F79" s="4" t="n"/>
      <c r="G79" s="4" t="n"/>
      <c r="H79" s="2" t="n"/>
      <c r="I79" s="32" t="n"/>
      <c r="J79" s="33" t="n"/>
      <c r="K79" s="34" t="n"/>
      <c r="L79" s="38">
        <f>IF(OR(J79="",K79=""),"",IFERROR(J79*K79,0))</f>
        <v/>
      </c>
      <c r="M79" s="39">
        <f>IF(OR(C79="",I79=""),"",IF(C79=C78,I78,IFERROR(I79-300,0)))</f>
        <v/>
      </c>
      <c r="N79" s="39">
        <f>IF(OR(I79="",M79=""),"",IFERROR(I79-M79,0))</f>
        <v/>
      </c>
      <c r="O79" s="40">
        <f>IF(OR(N79="",J79="",J79=0),"",IFERROR(N79/J79,0))</f>
        <v/>
      </c>
      <c r="P79" s="4" t="n"/>
      <c r="Q79" s="2" t="n"/>
      <c r="R79" s="2" t="n"/>
      <c r="S79" s="12">
        <f>IF(B79="","",IF(T79="Nota fiscal pendente","Pendente",IF(OR(B79="",C79="",I79="",J79="",K79=""),"Pendente",IF(AND(L79&gt;0,I79&gt;=M79),"Conferido","Revisar"))))</f>
        <v/>
      </c>
      <c r="T79" s="4" t="n"/>
    </row>
    <row r="80">
      <c r="A80" s="2" t="n">
        <v>79</v>
      </c>
      <c r="B80" s="31" t="n"/>
      <c r="C80" s="4" t="n"/>
      <c r="D80" s="5">
        <f>IF(C80="","",IFERROR(VLOOKUP(C80,'Veículos'!$A$2:$F$101,2,FALSE),""))</f>
        <v/>
      </c>
      <c r="E80" s="4" t="n"/>
      <c r="F80" s="4" t="n"/>
      <c r="G80" s="4" t="n"/>
      <c r="H80" s="2" t="n"/>
      <c r="I80" s="32" t="n"/>
      <c r="J80" s="33" t="n"/>
      <c r="K80" s="34" t="n"/>
      <c r="L80" s="35">
        <f>IF(OR(J80="",K80=""),"",IFERROR(J80*K80,0))</f>
        <v/>
      </c>
      <c r="M80" s="36">
        <f>IF(OR(C80="",I80=""),"",IF(C80=C79,I79,IFERROR(I80-300,0)))</f>
        <v/>
      </c>
      <c r="N80" s="36">
        <f>IF(OR(I80="",M80=""),"",IFERROR(I80-M80,0))</f>
        <v/>
      </c>
      <c r="O80" s="37">
        <f>IF(OR(N80="",J80="",J80=0),"",IFERROR(N80/J80,0))</f>
        <v/>
      </c>
      <c r="P80" s="4" t="n"/>
      <c r="Q80" s="2" t="n"/>
      <c r="R80" s="2" t="n"/>
      <c r="S80" s="5">
        <f>IF(B80="","",IF(T80="Nota fiscal pendente","Pendente",IF(OR(B80="",C80="",I80="",J80="",K80=""),"Pendente",IF(AND(L80&gt;0,I80&gt;=M80),"Conferido","Revisar"))))</f>
        <v/>
      </c>
      <c r="T80" s="4" t="n"/>
    </row>
    <row r="81">
      <c r="A81" s="2" t="n">
        <v>80</v>
      </c>
      <c r="B81" s="31" t="n"/>
      <c r="C81" s="4" t="n"/>
      <c r="D81" s="12">
        <f>IF(C81="","",IFERROR(VLOOKUP(C81,'Veículos'!$A$2:$F$101,2,FALSE),""))</f>
        <v/>
      </c>
      <c r="E81" s="4" t="n"/>
      <c r="F81" s="4" t="n"/>
      <c r="G81" s="4" t="n"/>
      <c r="H81" s="2" t="n"/>
      <c r="I81" s="32" t="n"/>
      <c r="J81" s="33" t="n"/>
      <c r="K81" s="34" t="n"/>
      <c r="L81" s="38">
        <f>IF(OR(J81="",K81=""),"",IFERROR(J81*K81,0))</f>
        <v/>
      </c>
      <c r="M81" s="39">
        <f>IF(OR(C81="",I81=""),"",IF(C81=C80,I80,IFERROR(I81-300,0)))</f>
        <v/>
      </c>
      <c r="N81" s="39">
        <f>IF(OR(I81="",M81=""),"",IFERROR(I81-M81,0))</f>
        <v/>
      </c>
      <c r="O81" s="40">
        <f>IF(OR(N81="",J81="",J81=0),"",IFERROR(N81/J81,0))</f>
        <v/>
      </c>
      <c r="P81" s="4" t="n"/>
      <c r="Q81" s="2" t="n"/>
      <c r="R81" s="2" t="n"/>
      <c r="S81" s="12">
        <f>IF(B81="","",IF(T81="Nota fiscal pendente","Pendente",IF(OR(B81="",C81="",I81="",J81="",K81=""),"Pendente",IF(AND(L81&gt;0,I81&gt;=M81),"Conferido","Revisar"))))</f>
        <v/>
      </c>
      <c r="T81" s="4" t="n"/>
    </row>
    <row r="82">
      <c r="A82" s="2" t="n">
        <v>81</v>
      </c>
      <c r="B82" s="31" t="n"/>
      <c r="C82" s="4" t="n"/>
      <c r="D82" s="5">
        <f>IF(C82="","",IFERROR(VLOOKUP(C82,'Veículos'!$A$2:$F$101,2,FALSE),""))</f>
        <v/>
      </c>
      <c r="E82" s="4" t="n"/>
      <c r="F82" s="4" t="n"/>
      <c r="G82" s="4" t="n"/>
      <c r="H82" s="2" t="n"/>
      <c r="I82" s="32" t="n"/>
      <c r="J82" s="33" t="n"/>
      <c r="K82" s="34" t="n"/>
      <c r="L82" s="35">
        <f>IF(OR(J82="",K82=""),"",IFERROR(J82*K82,0))</f>
        <v/>
      </c>
      <c r="M82" s="36">
        <f>IF(OR(C82="",I82=""),"",IF(C82=C81,I81,IFERROR(I82-300,0)))</f>
        <v/>
      </c>
      <c r="N82" s="36">
        <f>IF(OR(I82="",M82=""),"",IFERROR(I82-M82,0))</f>
        <v/>
      </c>
      <c r="O82" s="37">
        <f>IF(OR(N82="",J82="",J82=0),"",IFERROR(N82/J82,0))</f>
        <v/>
      </c>
      <c r="P82" s="4" t="n"/>
      <c r="Q82" s="2" t="n"/>
      <c r="R82" s="2" t="n"/>
      <c r="S82" s="5">
        <f>IF(B82="","",IF(T82="Nota fiscal pendente","Pendente",IF(OR(B82="",C82="",I82="",J82="",K82=""),"Pendente",IF(AND(L82&gt;0,I82&gt;=M82),"Conferido","Revisar"))))</f>
        <v/>
      </c>
      <c r="T82" s="4" t="n"/>
    </row>
    <row r="83">
      <c r="A83" s="2" t="n">
        <v>82</v>
      </c>
      <c r="B83" s="31" t="n"/>
      <c r="C83" s="4" t="n"/>
      <c r="D83" s="12">
        <f>IF(C83="","",IFERROR(VLOOKUP(C83,'Veículos'!$A$2:$F$101,2,FALSE),""))</f>
        <v/>
      </c>
      <c r="E83" s="4" t="n"/>
      <c r="F83" s="4" t="n"/>
      <c r="G83" s="4" t="n"/>
      <c r="H83" s="2" t="n"/>
      <c r="I83" s="32" t="n"/>
      <c r="J83" s="33" t="n"/>
      <c r="K83" s="34" t="n"/>
      <c r="L83" s="38">
        <f>IF(OR(J83="",K83=""),"",IFERROR(J83*K83,0))</f>
        <v/>
      </c>
      <c r="M83" s="39">
        <f>IF(OR(C83="",I83=""),"",IF(C83=C82,I82,IFERROR(I83-300,0)))</f>
        <v/>
      </c>
      <c r="N83" s="39">
        <f>IF(OR(I83="",M83=""),"",IFERROR(I83-M83,0))</f>
        <v/>
      </c>
      <c r="O83" s="40">
        <f>IF(OR(N83="",J83="",J83=0),"",IFERROR(N83/J83,0))</f>
        <v/>
      </c>
      <c r="P83" s="4" t="n"/>
      <c r="Q83" s="2" t="n"/>
      <c r="R83" s="2" t="n"/>
      <c r="S83" s="12">
        <f>IF(B83="","",IF(T83="Nota fiscal pendente","Pendente",IF(OR(B83="",C83="",I83="",J83="",K83=""),"Pendente",IF(AND(L83&gt;0,I83&gt;=M83),"Conferido","Revisar"))))</f>
        <v/>
      </c>
      <c r="T83" s="4" t="n"/>
    </row>
    <row r="84">
      <c r="A84" s="2" t="n">
        <v>83</v>
      </c>
      <c r="B84" s="31" t="n"/>
      <c r="C84" s="4" t="n"/>
      <c r="D84" s="5">
        <f>IF(C84="","",IFERROR(VLOOKUP(C84,'Veículos'!$A$2:$F$101,2,FALSE),""))</f>
        <v/>
      </c>
      <c r="E84" s="4" t="n"/>
      <c r="F84" s="4" t="n"/>
      <c r="G84" s="4" t="n"/>
      <c r="H84" s="2" t="n"/>
      <c r="I84" s="32" t="n"/>
      <c r="J84" s="33" t="n"/>
      <c r="K84" s="34" t="n"/>
      <c r="L84" s="35">
        <f>IF(OR(J84="",K84=""),"",IFERROR(J84*K84,0))</f>
        <v/>
      </c>
      <c r="M84" s="36">
        <f>IF(OR(C84="",I84=""),"",IF(C84=C83,I83,IFERROR(I84-300,0)))</f>
        <v/>
      </c>
      <c r="N84" s="36">
        <f>IF(OR(I84="",M84=""),"",IFERROR(I84-M84,0))</f>
        <v/>
      </c>
      <c r="O84" s="37">
        <f>IF(OR(N84="",J84="",J84=0),"",IFERROR(N84/J84,0))</f>
        <v/>
      </c>
      <c r="P84" s="4" t="n"/>
      <c r="Q84" s="2" t="n"/>
      <c r="R84" s="2" t="n"/>
      <c r="S84" s="5">
        <f>IF(B84="","",IF(T84="Nota fiscal pendente","Pendente",IF(OR(B84="",C84="",I84="",J84="",K84=""),"Pendente",IF(AND(L84&gt;0,I84&gt;=M84),"Conferido","Revisar"))))</f>
        <v/>
      </c>
      <c r="T84" s="4" t="n"/>
    </row>
    <row r="85">
      <c r="A85" s="2" t="n">
        <v>84</v>
      </c>
      <c r="B85" s="31" t="n"/>
      <c r="C85" s="4" t="n"/>
      <c r="D85" s="12">
        <f>IF(C85="","",IFERROR(VLOOKUP(C85,'Veículos'!$A$2:$F$101,2,FALSE),""))</f>
        <v/>
      </c>
      <c r="E85" s="4" t="n"/>
      <c r="F85" s="4" t="n"/>
      <c r="G85" s="4" t="n"/>
      <c r="H85" s="2" t="n"/>
      <c r="I85" s="32" t="n"/>
      <c r="J85" s="33" t="n"/>
      <c r="K85" s="34" t="n"/>
      <c r="L85" s="38">
        <f>IF(OR(J85="",K85=""),"",IFERROR(J85*K85,0))</f>
        <v/>
      </c>
      <c r="M85" s="39">
        <f>IF(OR(C85="",I85=""),"",IF(C85=C84,I84,IFERROR(I85-300,0)))</f>
        <v/>
      </c>
      <c r="N85" s="39">
        <f>IF(OR(I85="",M85=""),"",IFERROR(I85-M85,0))</f>
        <v/>
      </c>
      <c r="O85" s="40">
        <f>IF(OR(N85="",J85="",J85=0),"",IFERROR(N85/J85,0))</f>
        <v/>
      </c>
      <c r="P85" s="4" t="n"/>
      <c r="Q85" s="2" t="n"/>
      <c r="R85" s="2" t="n"/>
      <c r="S85" s="12">
        <f>IF(B85="","",IF(T85="Nota fiscal pendente","Pendente",IF(OR(B85="",C85="",I85="",J85="",K85=""),"Pendente",IF(AND(L85&gt;0,I85&gt;=M85),"Conferido","Revisar"))))</f>
        <v/>
      </c>
      <c r="T85" s="4" t="n"/>
    </row>
    <row r="86">
      <c r="A86" s="2" t="n">
        <v>85</v>
      </c>
      <c r="B86" s="31" t="n"/>
      <c r="C86" s="4" t="n"/>
      <c r="D86" s="5">
        <f>IF(C86="","",IFERROR(VLOOKUP(C86,'Veículos'!$A$2:$F$101,2,FALSE),""))</f>
        <v/>
      </c>
      <c r="E86" s="4" t="n"/>
      <c r="F86" s="4" t="n"/>
      <c r="G86" s="4" t="n"/>
      <c r="H86" s="2" t="n"/>
      <c r="I86" s="32" t="n"/>
      <c r="J86" s="33" t="n"/>
      <c r="K86" s="34" t="n"/>
      <c r="L86" s="35">
        <f>IF(OR(J86="",K86=""),"",IFERROR(J86*K86,0))</f>
        <v/>
      </c>
      <c r="M86" s="36">
        <f>IF(OR(C86="",I86=""),"",IF(C86=C85,I85,IFERROR(I86-300,0)))</f>
        <v/>
      </c>
      <c r="N86" s="36">
        <f>IF(OR(I86="",M86=""),"",IFERROR(I86-M86,0))</f>
        <v/>
      </c>
      <c r="O86" s="37">
        <f>IF(OR(N86="",J86="",J86=0),"",IFERROR(N86/J86,0))</f>
        <v/>
      </c>
      <c r="P86" s="4" t="n"/>
      <c r="Q86" s="2" t="n"/>
      <c r="R86" s="2" t="n"/>
      <c r="S86" s="5">
        <f>IF(B86="","",IF(T86="Nota fiscal pendente","Pendente",IF(OR(B86="",C86="",I86="",J86="",K86=""),"Pendente",IF(AND(L86&gt;0,I86&gt;=M86),"Conferido","Revisar"))))</f>
        <v/>
      </c>
      <c r="T86" s="4" t="n"/>
    </row>
    <row r="87">
      <c r="A87" s="2" t="n">
        <v>86</v>
      </c>
      <c r="B87" s="31" t="n"/>
      <c r="C87" s="4" t="n"/>
      <c r="D87" s="12">
        <f>IF(C87="","",IFERROR(VLOOKUP(C87,'Veículos'!$A$2:$F$101,2,FALSE),""))</f>
        <v/>
      </c>
      <c r="E87" s="4" t="n"/>
      <c r="F87" s="4" t="n"/>
      <c r="G87" s="4" t="n"/>
      <c r="H87" s="2" t="n"/>
      <c r="I87" s="32" t="n"/>
      <c r="J87" s="33" t="n"/>
      <c r="K87" s="34" t="n"/>
      <c r="L87" s="38">
        <f>IF(OR(J87="",K87=""),"",IFERROR(J87*K87,0))</f>
        <v/>
      </c>
      <c r="M87" s="39">
        <f>IF(OR(C87="",I87=""),"",IF(C87=C86,I86,IFERROR(I87-300,0)))</f>
        <v/>
      </c>
      <c r="N87" s="39">
        <f>IF(OR(I87="",M87=""),"",IFERROR(I87-M87,0))</f>
        <v/>
      </c>
      <c r="O87" s="40">
        <f>IF(OR(N87="",J87="",J87=0),"",IFERROR(N87/J87,0))</f>
        <v/>
      </c>
      <c r="P87" s="4" t="n"/>
      <c r="Q87" s="2" t="n"/>
      <c r="R87" s="2" t="n"/>
      <c r="S87" s="12">
        <f>IF(B87="","",IF(T87="Nota fiscal pendente","Pendente",IF(OR(B87="",C87="",I87="",J87="",K87=""),"Pendente",IF(AND(L87&gt;0,I87&gt;=M87),"Conferido","Revisar"))))</f>
        <v/>
      </c>
      <c r="T87" s="4" t="n"/>
    </row>
    <row r="88">
      <c r="A88" s="2" t="n">
        <v>87</v>
      </c>
      <c r="B88" s="31" t="n"/>
      <c r="C88" s="4" t="n"/>
      <c r="D88" s="5">
        <f>IF(C88="","",IFERROR(VLOOKUP(C88,'Veículos'!$A$2:$F$101,2,FALSE),""))</f>
        <v/>
      </c>
      <c r="E88" s="4" t="n"/>
      <c r="F88" s="4" t="n"/>
      <c r="G88" s="4" t="n"/>
      <c r="H88" s="2" t="n"/>
      <c r="I88" s="32" t="n"/>
      <c r="J88" s="33" t="n"/>
      <c r="K88" s="34" t="n"/>
      <c r="L88" s="35">
        <f>IF(OR(J88="",K88=""),"",IFERROR(J88*K88,0))</f>
        <v/>
      </c>
      <c r="M88" s="36">
        <f>IF(OR(C88="",I88=""),"",IF(C88=C87,I87,IFERROR(I88-300,0)))</f>
        <v/>
      </c>
      <c r="N88" s="36">
        <f>IF(OR(I88="",M88=""),"",IFERROR(I88-M88,0))</f>
        <v/>
      </c>
      <c r="O88" s="37">
        <f>IF(OR(N88="",J88="",J88=0),"",IFERROR(N88/J88,0))</f>
        <v/>
      </c>
      <c r="P88" s="4" t="n"/>
      <c r="Q88" s="2" t="n"/>
      <c r="R88" s="2" t="n"/>
      <c r="S88" s="5">
        <f>IF(B88="","",IF(T88="Nota fiscal pendente","Pendente",IF(OR(B88="",C88="",I88="",J88="",K88=""),"Pendente",IF(AND(L88&gt;0,I88&gt;=M88),"Conferido","Revisar"))))</f>
        <v/>
      </c>
      <c r="T88" s="4" t="n"/>
    </row>
    <row r="89">
      <c r="A89" s="2" t="n">
        <v>88</v>
      </c>
      <c r="B89" s="31" t="n"/>
      <c r="C89" s="4" t="n"/>
      <c r="D89" s="12">
        <f>IF(C89="","",IFERROR(VLOOKUP(C89,'Veículos'!$A$2:$F$101,2,FALSE),""))</f>
        <v/>
      </c>
      <c r="E89" s="4" t="n"/>
      <c r="F89" s="4" t="n"/>
      <c r="G89" s="4" t="n"/>
      <c r="H89" s="2" t="n"/>
      <c r="I89" s="32" t="n"/>
      <c r="J89" s="33" t="n"/>
      <c r="K89" s="34" t="n"/>
      <c r="L89" s="38">
        <f>IF(OR(J89="",K89=""),"",IFERROR(J89*K89,0))</f>
        <v/>
      </c>
      <c r="M89" s="39">
        <f>IF(OR(C89="",I89=""),"",IF(C89=C88,I88,IFERROR(I89-300,0)))</f>
        <v/>
      </c>
      <c r="N89" s="39">
        <f>IF(OR(I89="",M89=""),"",IFERROR(I89-M89,0))</f>
        <v/>
      </c>
      <c r="O89" s="40">
        <f>IF(OR(N89="",J89="",J89=0),"",IFERROR(N89/J89,0))</f>
        <v/>
      </c>
      <c r="P89" s="4" t="n"/>
      <c r="Q89" s="2" t="n"/>
      <c r="R89" s="2" t="n"/>
      <c r="S89" s="12">
        <f>IF(B89="","",IF(T89="Nota fiscal pendente","Pendente",IF(OR(B89="",C89="",I89="",J89="",K89=""),"Pendente",IF(AND(L89&gt;0,I89&gt;=M89),"Conferido","Revisar"))))</f>
        <v/>
      </c>
      <c r="T89" s="4" t="n"/>
    </row>
    <row r="90">
      <c r="A90" s="2" t="n">
        <v>89</v>
      </c>
      <c r="B90" s="31" t="n"/>
      <c r="C90" s="4" t="n"/>
      <c r="D90" s="5">
        <f>IF(C90="","",IFERROR(VLOOKUP(C90,'Veículos'!$A$2:$F$101,2,FALSE),""))</f>
        <v/>
      </c>
      <c r="E90" s="4" t="n"/>
      <c r="F90" s="4" t="n"/>
      <c r="G90" s="4" t="n"/>
      <c r="H90" s="2" t="n"/>
      <c r="I90" s="32" t="n"/>
      <c r="J90" s="33" t="n"/>
      <c r="K90" s="34" t="n"/>
      <c r="L90" s="35">
        <f>IF(OR(J90="",K90=""),"",IFERROR(J90*K90,0))</f>
        <v/>
      </c>
      <c r="M90" s="36">
        <f>IF(OR(C90="",I90=""),"",IF(C90=C89,I89,IFERROR(I90-300,0)))</f>
        <v/>
      </c>
      <c r="N90" s="36">
        <f>IF(OR(I90="",M90=""),"",IFERROR(I90-M90,0))</f>
        <v/>
      </c>
      <c r="O90" s="37">
        <f>IF(OR(N90="",J90="",J90=0),"",IFERROR(N90/J90,0))</f>
        <v/>
      </c>
      <c r="P90" s="4" t="n"/>
      <c r="Q90" s="2" t="n"/>
      <c r="R90" s="2" t="n"/>
      <c r="S90" s="5">
        <f>IF(B90="","",IF(T90="Nota fiscal pendente","Pendente",IF(OR(B90="",C90="",I90="",J90="",K90=""),"Pendente",IF(AND(L90&gt;0,I90&gt;=M90),"Conferido","Revisar"))))</f>
        <v/>
      </c>
      <c r="T90" s="4" t="n"/>
    </row>
    <row r="91">
      <c r="A91" s="2" t="n">
        <v>90</v>
      </c>
      <c r="B91" s="31" t="n"/>
      <c r="C91" s="4" t="n"/>
      <c r="D91" s="12">
        <f>IF(C91="","",IFERROR(VLOOKUP(C91,'Veículos'!$A$2:$F$101,2,FALSE),""))</f>
        <v/>
      </c>
      <c r="E91" s="4" t="n"/>
      <c r="F91" s="4" t="n"/>
      <c r="G91" s="4" t="n"/>
      <c r="H91" s="2" t="n"/>
      <c r="I91" s="32" t="n"/>
      <c r="J91" s="33" t="n"/>
      <c r="K91" s="34" t="n"/>
      <c r="L91" s="38">
        <f>IF(OR(J91="",K91=""),"",IFERROR(J91*K91,0))</f>
        <v/>
      </c>
      <c r="M91" s="39">
        <f>IF(OR(C91="",I91=""),"",IF(C91=C90,I90,IFERROR(I91-300,0)))</f>
        <v/>
      </c>
      <c r="N91" s="39">
        <f>IF(OR(I91="",M91=""),"",IFERROR(I91-M91,0))</f>
        <v/>
      </c>
      <c r="O91" s="40">
        <f>IF(OR(N91="",J91="",J91=0),"",IFERROR(N91/J91,0))</f>
        <v/>
      </c>
      <c r="P91" s="4" t="n"/>
      <c r="Q91" s="2" t="n"/>
      <c r="R91" s="2" t="n"/>
      <c r="S91" s="12">
        <f>IF(B91="","",IF(T91="Nota fiscal pendente","Pendente",IF(OR(B91="",C91="",I91="",J91="",K91=""),"Pendente",IF(AND(L91&gt;0,I91&gt;=M91),"Conferido","Revisar"))))</f>
        <v/>
      </c>
      <c r="T91" s="4" t="n"/>
    </row>
    <row r="92">
      <c r="A92" s="2" t="n">
        <v>91</v>
      </c>
      <c r="B92" s="31" t="n"/>
      <c r="C92" s="4" t="n"/>
      <c r="D92" s="5">
        <f>IF(C92="","",IFERROR(VLOOKUP(C92,'Veículos'!$A$2:$F$101,2,FALSE),""))</f>
        <v/>
      </c>
      <c r="E92" s="4" t="n"/>
      <c r="F92" s="4" t="n"/>
      <c r="G92" s="4" t="n"/>
      <c r="H92" s="2" t="n"/>
      <c r="I92" s="32" t="n"/>
      <c r="J92" s="33" t="n"/>
      <c r="K92" s="34" t="n"/>
      <c r="L92" s="35">
        <f>IF(OR(J92="",K92=""),"",IFERROR(J92*K92,0))</f>
        <v/>
      </c>
      <c r="M92" s="36">
        <f>IF(OR(C92="",I92=""),"",IF(C92=C91,I91,IFERROR(I92-300,0)))</f>
        <v/>
      </c>
      <c r="N92" s="36">
        <f>IF(OR(I92="",M92=""),"",IFERROR(I92-M92,0))</f>
        <v/>
      </c>
      <c r="O92" s="37">
        <f>IF(OR(N92="",J92="",J92=0),"",IFERROR(N92/J92,0))</f>
        <v/>
      </c>
      <c r="P92" s="4" t="n"/>
      <c r="Q92" s="2" t="n"/>
      <c r="R92" s="2" t="n"/>
      <c r="S92" s="5">
        <f>IF(B92="","",IF(T92="Nota fiscal pendente","Pendente",IF(OR(B92="",C92="",I92="",J92="",K92=""),"Pendente",IF(AND(L92&gt;0,I92&gt;=M92),"Conferido","Revisar"))))</f>
        <v/>
      </c>
      <c r="T92" s="4" t="n"/>
    </row>
    <row r="93">
      <c r="A93" s="2" t="n">
        <v>92</v>
      </c>
      <c r="B93" s="31" t="n"/>
      <c r="C93" s="4" t="n"/>
      <c r="D93" s="12">
        <f>IF(C93="","",IFERROR(VLOOKUP(C93,'Veículos'!$A$2:$F$101,2,FALSE),""))</f>
        <v/>
      </c>
      <c r="E93" s="4" t="n"/>
      <c r="F93" s="4" t="n"/>
      <c r="G93" s="4" t="n"/>
      <c r="H93" s="2" t="n"/>
      <c r="I93" s="32" t="n"/>
      <c r="J93" s="33" t="n"/>
      <c r="K93" s="34" t="n"/>
      <c r="L93" s="38">
        <f>IF(OR(J93="",K93=""),"",IFERROR(J93*K93,0))</f>
        <v/>
      </c>
      <c r="M93" s="39">
        <f>IF(OR(C93="",I93=""),"",IF(C93=C92,I92,IFERROR(I93-300,0)))</f>
        <v/>
      </c>
      <c r="N93" s="39">
        <f>IF(OR(I93="",M93=""),"",IFERROR(I93-M93,0))</f>
        <v/>
      </c>
      <c r="O93" s="40">
        <f>IF(OR(N93="",J93="",J93=0),"",IFERROR(N93/J93,0))</f>
        <v/>
      </c>
      <c r="P93" s="4" t="n"/>
      <c r="Q93" s="2" t="n"/>
      <c r="R93" s="2" t="n"/>
      <c r="S93" s="12">
        <f>IF(B93="","",IF(T93="Nota fiscal pendente","Pendente",IF(OR(B93="",C93="",I93="",J93="",K93=""),"Pendente",IF(AND(L93&gt;0,I93&gt;=M93),"Conferido","Revisar"))))</f>
        <v/>
      </c>
      <c r="T93" s="4" t="n"/>
    </row>
    <row r="94">
      <c r="A94" s="2" t="n">
        <v>93</v>
      </c>
      <c r="B94" s="31" t="n"/>
      <c r="C94" s="4" t="n"/>
      <c r="D94" s="5">
        <f>IF(C94="","",IFERROR(VLOOKUP(C94,'Veículos'!$A$2:$F$101,2,FALSE),""))</f>
        <v/>
      </c>
      <c r="E94" s="4" t="n"/>
      <c r="F94" s="4" t="n"/>
      <c r="G94" s="4" t="n"/>
      <c r="H94" s="2" t="n"/>
      <c r="I94" s="32" t="n"/>
      <c r="J94" s="33" t="n"/>
      <c r="K94" s="34" t="n"/>
      <c r="L94" s="35">
        <f>IF(OR(J94="",K94=""),"",IFERROR(J94*K94,0))</f>
        <v/>
      </c>
      <c r="M94" s="36">
        <f>IF(OR(C94="",I94=""),"",IF(C94=C93,I93,IFERROR(I94-300,0)))</f>
        <v/>
      </c>
      <c r="N94" s="36">
        <f>IF(OR(I94="",M94=""),"",IFERROR(I94-M94,0))</f>
        <v/>
      </c>
      <c r="O94" s="37">
        <f>IF(OR(N94="",J94="",J94=0),"",IFERROR(N94/J94,0))</f>
        <v/>
      </c>
      <c r="P94" s="4" t="n"/>
      <c r="Q94" s="2" t="n"/>
      <c r="R94" s="2" t="n"/>
      <c r="S94" s="5">
        <f>IF(B94="","",IF(T94="Nota fiscal pendente","Pendente",IF(OR(B94="",C94="",I94="",J94="",K94=""),"Pendente",IF(AND(L94&gt;0,I94&gt;=M94),"Conferido","Revisar"))))</f>
        <v/>
      </c>
      <c r="T94" s="4" t="n"/>
    </row>
    <row r="95">
      <c r="A95" s="2" t="n">
        <v>94</v>
      </c>
      <c r="B95" s="31" t="n"/>
      <c r="C95" s="4" t="n"/>
      <c r="D95" s="12">
        <f>IF(C95="","",IFERROR(VLOOKUP(C95,'Veículos'!$A$2:$F$101,2,FALSE),""))</f>
        <v/>
      </c>
      <c r="E95" s="4" t="n"/>
      <c r="F95" s="4" t="n"/>
      <c r="G95" s="4" t="n"/>
      <c r="H95" s="2" t="n"/>
      <c r="I95" s="32" t="n"/>
      <c r="J95" s="33" t="n"/>
      <c r="K95" s="34" t="n"/>
      <c r="L95" s="38">
        <f>IF(OR(J95="",K95=""),"",IFERROR(J95*K95,0))</f>
        <v/>
      </c>
      <c r="M95" s="39">
        <f>IF(OR(C95="",I95=""),"",IF(C95=C94,I94,IFERROR(I95-300,0)))</f>
        <v/>
      </c>
      <c r="N95" s="39">
        <f>IF(OR(I95="",M95=""),"",IFERROR(I95-M95,0))</f>
        <v/>
      </c>
      <c r="O95" s="40">
        <f>IF(OR(N95="",J95="",J95=0),"",IFERROR(N95/J95,0))</f>
        <v/>
      </c>
      <c r="P95" s="4" t="n"/>
      <c r="Q95" s="2" t="n"/>
      <c r="R95" s="2" t="n"/>
      <c r="S95" s="12">
        <f>IF(B95="","",IF(T95="Nota fiscal pendente","Pendente",IF(OR(B95="",C95="",I95="",J95="",K95=""),"Pendente",IF(AND(L95&gt;0,I95&gt;=M95),"Conferido","Revisar"))))</f>
        <v/>
      </c>
      <c r="T95" s="4" t="n"/>
    </row>
    <row r="96">
      <c r="A96" s="2" t="n">
        <v>95</v>
      </c>
      <c r="B96" s="31" t="n"/>
      <c r="C96" s="4" t="n"/>
      <c r="D96" s="5">
        <f>IF(C96="","",IFERROR(VLOOKUP(C96,'Veículos'!$A$2:$F$101,2,FALSE),""))</f>
        <v/>
      </c>
      <c r="E96" s="4" t="n"/>
      <c r="F96" s="4" t="n"/>
      <c r="G96" s="4" t="n"/>
      <c r="H96" s="2" t="n"/>
      <c r="I96" s="32" t="n"/>
      <c r="J96" s="33" t="n"/>
      <c r="K96" s="34" t="n"/>
      <c r="L96" s="35">
        <f>IF(OR(J96="",K96=""),"",IFERROR(J96*K96,0))</f>
        <v/>
      </c>
      <c r="M96" s="36">
        <f>IF(OR(C96="",I96=""),"",IF(C96=C95,I95,IFERROR(I96-300,0)))</f>
        <v/>
      </c>
      <c r="N96" s="36">
        <f>IF(OR(I96="",M96=""),"",IFERROR(I96-M96,0))</f>
        <v/>
      </c>
      <c r="O96" s="37">
        <f>IF(OR(N96="",J96="",J96=0),"",IFERROR(N96/J96,0))</f>
        <v/>
      </c>
      <c r="P96" s="4" t="n"/>
      <c r="Q96" s="2" t="n"/>
      <c r="R96" s="2" t="n"/>
      <c r="S96" s="5">
        <f>IF(B96="","",IF(T96="Nota fiscal pendente","Pendente",IF(OR(B96="",C96="",I96="",J96="",K96=""),"Pendente",IF(AND(L96&gt;0,I96&gt;=M96),"Conferido","Revisar"))))</f>
        <v/>
      </c>
      <c r="T96" s="4" t="n"/>
    </row>
    <row r="97">
      <c r="A97" s="2" t="n">
        <v>96</v>
      </c>
      <c r="B97" s="31" t="n"/>
      <c r="C97" s="4" t="n"/>
      <c r="D97" s="12">
        <f>IF(C97="","",IFERROR(VLOOKUP(C97,'Veículos'!$A$2:$F$101,2,FALSE),""))</f>
        <v/>
      </c>
      <c r="E97" s="4" t="n"/>
      <c r="F97" s="4" t="n"/>
      <c r="G97" s="4" t="n"/>
      <c r="H97" s="2" t="n"/>
      <c r="I97" s="32" t="n"/>
      <c r="J97" s="33" t="n"/>
      <c r="K97" s="34" t="n"/>
      <c r="L97" s="38">
        <f>IF(OR(J97="",K97=""),"",IFERROR(J97*K97,0))</f>
        <v/>
      </c>
      <c r="M97" s="39">
        <f>IF(OR(C97="",I97=""),"",IF(C97=C96,I96,IFERROR(I97-300,0)))</f>
        <v/>
      </c>
      <c r="N97" s="39">
        <f>IF(OR(I97="",M97=""),"",IFERROR(I97-M97,0))</f>
        <v/>
      </c>
      <c r="O97" s="40">
        <f>IF(OR(N97="",J97="",J97=0),"",IFERROR(N97/J97,0))</f>
        <v/>
      </c>
      <c r="P97" s="4" t="n"/>
      <c r="Q97" s="2" t="n"/>
      <c r="R97" s="2" t="n"/>
      <c r="S97" s="12">
        <f>IF(B97="","",IF(T97="Nota fiscal pendente","Pendente",IF(OR(B97="",C97="",I97="",J97="",K97=""),"Pendente",IF(AND(L97&gt;0,I97&gt;=M97),"Conferido","Revisar"))))</f>
        <v/>
      </c>
      <c r="T97" s="4" t="n"/>
    </row>
    <row r="98">
      <c r="A98" s="2" t="n">
        <v>97</v>
      </c>
      <c r="B98" s="31" t="n"/>
      <c r="C98" s="4" t="n"/>
      <c r="D98" s="5">
        <f>IF(C98="","",IFERROR(VLOOKUP(C98,'Veículos'!$A$2:$F$101,2,FALSE),""))</f>
        <v/>
      </c>
      <c r="E98" s="4" t="n"/>
      <c r="F98" s="4" t="n"/>
      <c r="G98" s="4" t="n"/>
      <c r="H98" s="2" t="n"/>
      <c r="I98" s="32" t="n"/>
      <c r="J98" s="33" t="n"/>
      <c r="K98" s="34" t="n"/>
      <c r="L98" s="35">
        <f>IF(OR(J98="",K98=""),"",IFERROR(J98*K98,0))</f>
        <v/>
      </c>
      <c r="M98" s="36">
        <f>IF(OR(C98="",I98=""),"",IF(C98=C97,I97,IFERROR(I98-300,0)))</f>
        <v/>
      </c>
      <c r="N98" s="36">
        <f>IF(OR(I98="",M98=""),"",IFERROR(I98-M98,0))</f>
        <v/>
      </c>
      <c r="O98" s="37">
        <f>IF(OR(N98="",J98="",J98=0),"",IFERROR(N98/J98,0))</f>
        <v/>
      </c>
      <c r="P98" s="4" t="n"/>
      <c r="Q98" s="2" t="n"/>
      <c r="R98" s="2" t="n"/>
      <c r="S98" s="5">
        <f>IF(B98="","",IF(T98="Nota fiscal pendente","Pendente",IF(OR(B98="",C98="",I98="",J98="",K98=""),"Pendente",IF(AND(L98&gt;0,I98&gt;=M98),"Conferido","Revisar"))))</f>
        <v/>
      </c>
      <c r="T98" s="4" t="n"/>
    </row>
    <row r="99">
      <c r="A99" s="2" t="n">
        <v>98</v>
      </c>
      <c r="B99" s="31" t="n"/>
      <c r="C99" s="4" t="n"/>
      <c r="D99" s="12">
        <f>IF(C99="","",IFERROR(VLOOKUP(C99,'Veículos'!$A$2:$F$101,2,FALSE),""))</f>
        <v/>
      </c>
      <c r="E99" s="4" t="n"/>
      <c r="F99" s="4" t="n"/>
      <c r="G99" s="4" t="n"/>
      <c r="H99" s="2" t="n"/>
      <c r="I99" s="32" t="n"/>
      <c r="J99" s="33" t="n"/>
      <c r="K99" s="34" t="n"/>
      <c r="L99" s="38">
        <f>IF(OR(J99="",K99=""),"",IFERROR(J99*K99,0))</f>
        <v/>
      </c>
      <c r="M99" s="39">
        <f>IF(OR(C99="",I99=""),"",IF(C99=C98,I98,IFERROR(I99-300,0)))</f>
        <v/>
      </c>
      <c r="N99" s="39">
        <f>IF(OR(I99="",M99=""),"",IFERROR(I99-M99,0))</f>
        <v/>
      </c>
      <c r="O99" s="40">
        <f>IF(OR(N99="",J99="",J99=0),"",IFERROR(N99/J99,0))</f>
        <v/>
      </c>
      <c r="P99" s="4" t="n"/>
      <c r="Q99" s="2" t="n"/>
      <c r="R99" s="2" t="n"/>
      <c r="S99" s="12">
        <f>IF(B99="","",IF(T99="Nota fiscal pendente","Pendente",IF(OR(B99="",C99="",I99="",J99="",K99=""),"Pendente",IF(AND(L99&gt;0,I99&gt;=M99),"Conferido","Revisar"))))</f>
        <v/>
      </c>
      <c r="T99" s="4" t="n"/>
    </row>
    <row r="100">
      <c r="A100" s="2" t="n">
        <v>99</v>
      </c>
      <c r="B100" s="31" t="n"/>
      <c r="C100" s="4" t="n"/>
      <c r="D100" s="5">
        <f>IF(C100="","",IFERROR(VLOOKUP(C100,'Veículos'!$A$2:$F$101,2,FALSE),""))</f>
        <v/>
      </c>
      <c r="E100" s="4" t="n"/>
      <c r="F100" s="4" t="n"/>
      <c r="G100" s="4" t="n"/>
      <c r="H100" s="2" t="n"/>
      <c r="I100" s="32" t="n"/>
      <c r="J100" s="33" t="n"/>
      <c r="K100" s="34" t="n"/>
      <c r="L100" s="35">
        <f>IF(OR(J100="",K100=""),"",IFERROR(J100*K100,0))</f>
        <v/>
      </c>
      <c r="M100" s="36">
        <f>IF(OR(C100="",I100=""),"",IF(C100=C99,I99,IFERROR(I100-300,0)))</f>
        <v/>
      </c>
      <c r="N100" s="36">
        <f>IF(OR(I100="",M100=""),"",IFERROR(I100-M100,0))</f>
        <v/>
      </c>
      <c r="O100" s="37">
        <f>IF(OR(N100="",J100="",J100=0),"",IFERROR(N100/J100,0))</f>
        <v/>
      </c>
      <c r="P100" s="4" t="n"/>
      <c r="Q100" s="2" t="n"/>
      <c r="R100" s="2" t="n"/>
      <c r="S100" s="5">
        <f>IF(B100="","",IF(T100="Nota fiscal pendente","Pendente",IF(OR(B100="",C100="",I100="",J100="",K100=""),"Pendente",IF(AND(L100&gt;0,I100&gt;=M100),"Conferido","Revisar"))))</f>
        <v/>
      </c>
      <c r="T100" s="4" t="n"/>
    </row>
    <row r="101">
      <c r="A101" s="2" t="n">
        <v>100</v>
      </c>
      <c r="B101" s="31" t="n"/>
      <c r="C101" s="4" t="n"/>
      <c r="D101" s="12">
        <f>IF(C101="","",IFERROR(VLOOKUP(C101,'Veículos'!$A$2:$F$101,2,FALSE),""))</f>
        <v/>
      </c>
      <c r="E101" s="4" t="n"/>
      <c r="F101" s="4" t="n"/>
      <c r="G101" s="4" t="n"/>
      <c r="H101" s="2" t="n"/>
      <c r="I101" s="32" t="n"/>
      <c r="J101" s="33" t="n"/>
      <c r="K101" s="34" t="n"/>
      <c r="L101" s="38">
        <f>IF(OR(J101="",K101=""),"",IFERROR(J101*K101,0))</f>
        <v/>
      </c>
      <c r="M101" s="39">
        <f>IF(OR(C101="",I101=""),"",IF(C101=C100,I100,IFERROR(I101-300,0)))</f>
        <v/>
      </c>
      <c r="N101" s="39">
        <f>IF(OR(I101="",M101=""),"",IFERROR(I101-M101,0))</f>
        <v/>
      </c>
      <c r="O101" s="40">
        <f>IF(OR(N101="",J101="",J101=0),"",IFERROR(N101/J101,0))</f>
        <v/>
      </c>
      <c r="P101" s="4" t="n"/>
      <c r="Q101" s="2" t="n"/>
      <c r="R101" s="2" t="n"/>
      <c r="S101" s="12">
        <f>IF(B101="","",IF(T101="Nota fiscal pendente","Pendente",IF(OR(B101="",C101="",I101="",J101="",K101=""),"Pendente",IF(AND(L101&gt;0,I101&gt;=M101),"Conferido","Revisar"))))</f>
        <v/>
      </c>
      <c r="T101" s="4" t="n"/>
    </row>
  </sheetData>
  <autoFilter ref="A1:T101"/>
  <conditionalFormatting sqref="S2:S101">
    <cfRule type="expression" priority="1" dxfId="0" stopIfTrue="1">
      <formula>S2="Conferido"</formula>
    </cfRule>
    <cfRule type="expression" priority="2" dxfId="1" stopIfTrue="1">
      <formula>OR(S2="Pendente",S2="Revisar")</formula>
    </cfRule>
  </conditionalFormatting>
  <conditionalFormatting sqref="O2:O101">
    <cfRule type="expression" priority="3" dxfId="1" stopIfTrue="1">
      <formula>AND(O2=0,C2&lt;&gt;"")</formula>
    </cfRule>
  </conditionalFormatting>
  <dataValidations count="6">
    <dataValidation sqref="C2:C101" showErrorMessage="1" showInputMessage="1" allowBlank="1" type="list">
      <formula1>='Veículos'!$A$2:$A$101</formula1>
    </dataValidation>
    <dataValidation sqref="H2:H101" showErrorMessage="1" showInputMessage="1" allowBlank="1" type="list">
      <formula1>"Gasolina,Etanol,Diesel,GNV"</formula1>
    </dataValidation>
    <dataValidation sqref="P2:P101" showErrorMessage="1" showInputMessage="1" allowBlank="1" type="list">
      <formula1>"Entregas,Visitas comerciais,Operação"</formula1>
    </dataValidation>
    <dataValidation sqref="Q2:Q101" showErrorMessage="1" showInputMessage="1" allowBlank="1" type="list">
      <formula1>"Cartão da empresa,Pix,Dinheiro,Boleto"</formula1>
    </dataValidation>
    <dataValidation sqref="R2:R101" showErrorMessage="1" showInputMessage="1" allowBlank="1" type="list">
      <formula1>"Sim,Não"</formula1>
    </dataValidation>
    <dataValidation sqref="S2:S101" showErrorMessage="1" showInputMessage="1" allowBlank="1" type="list">
      <formula1>"Pendente,Conferido,Revisar"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21" customWidth="1" min="4" max="4"/>
    <col width="23" customWidth="1" min="5" max="5"/>
    <col width="24" customWidth="1" min="6" max="6"/>
    <col width="13" customWidth="1" min="7" max="7"/>
  </cols>
  <sheetData>
    <row r="1" ht="32" customHeight="1">
      <c r="A1" s="1" t="inlineStr">
        <is>
          <t>Veículo</t>
        </is>
      </c>
      <c r="B1" s="1" t="inlineStr">
        <is>
          <t>Placa</t>
        </is>
      </c>
      <c r="C1" s="1" t="inlineStr">
        <is>
          <t>Tipo</t>
        </is>
      </c>
      <c r="D1" s="1" t="inlineStr">
        <is>
          <t>Combustível padrão</t>
        </is>
      </c>
      <c r="E1" s="1" t="inlineStr">
        <is>
          <t>Odômetro atual (km)</t>
        </is>
      </c>
      <c r="F1" s="1" t="inlineStr">
        <is>
          <t>Meta de consumo (km/l)</t>
        </is>
      </c>
      <c r="G1" s="1" t="inlineStr">
        <is>
          <t>Ativo?</t>
        </is>
      </c>
    </row>
    <row r="2">
      <c r="A2" s="4" t="inlineStr">
        <is>
          <t>Fiorino branca</t>
        </is>
      </c>
      <c r="B2" s="2" t="inlineStr">
        <is>
          <t>BRA2E19</t>
        </is>
      </c>
      <c r="C2" s="2" t="inlineStr">
        <is>
          <t>Furgão</t>
        </is>
      </c>
      <c r="D2" s="2" t="inlineStr">
        <is>
          <t>Gasolina</t>
        </is>
      </c>
      <c r="E2" s="32" t="n">
        <v>46220</v>
      </c>
      <c r="F2" s="33" t="n">
        <v>9</v>
      </c>
      <c r="G2" s="2" t="inlineStr">
        <is>
          <t>Sim</t>
        </is>
      </c>
    </row>
    <row r="3">
      <c r="A3" s="4" t="inlineStr">
        <is>
          <t>Strada cabine simples</t>
        </is>
      </c>
      <c r="B3" s="2" t="inlineStr">
        <is>
          <t>BCT4F82</t>
        </is>
      </c>
      <c r="C3" s="2" t="inlineStr">
        <is>
          <t>Picape</t>
        </is>
      </c>
      <c r="D3" s="2" t="inlineStr">
        <is>
          <t>Diesel</t>
        </is>
      </c>
      <c r="E3" s="32" t="n">
        <v>32510</v>
      </c>
      <c r="F3" s="33" t="n">
        <v>8</v>
      </c>
      <c r="G3" s="2" t="inlineStr">
        <is>
          <t>Sim</t>
        </is>
      </c>
    </row>
    <row r="4">
      <c r="A4" s="4" t="inlineStr">
        <is>
          <t>Saveiro</t>
        </is>
      </c>
      <c r="B4" s="2" t="inlineStr">
        <is>
          <t>RSD7G31</t>
        </is>
      </c>
      <c r="C4" s="2" t="inlineStr">
        <is>
          <t>Picape</t>
        </is>
      </c>
      <c r="D4" s="2" t="inlineStr">
        <is>
          <t>Gasolina</t>
        </is>
      </c>
      <c r="E4" s="32" t="n">
        <v>59410</v>
      </c>
      <c r="F4" s="33" t="n">
        <v>10</v>
      </c>
      <c r="G4" s="2" t="inlineStr">
        <is>
          <t>Sim</t>
        </is>
      </c>
    </row>
    <row r="5">
      <c r="A5" s="4" t="n"/>
      <c r="B5" s="2" t="n"/>
      <c r="C5" s="2" t="n"/>
      <c r="D5" s="2" t="n"/>
      <c r="E5" s="32" t="n"/>
      <c r="F5" s="33" t="n"/>
      <c r="G5" s="2" t="n"/>
    </row>
    <row r="6">
      <c r="A6" s="4" t="n"/>
      <c r="B6" s="2" t="n"/>
      <c r="C6" s="2" t="n"/>
      <c r="D6" s="2" t="n"/>
      <c r="E6" s="32" t="n"/>
      <c r="F6" s="33" t="n"/>
      <c r="G6" s="2" t="n"/>
    </row>
    <row r="7">
      <c r="A7" s="4" t="n"/>
      <c r="B7" s="2" t="n"/>
      <c r="C7" s="2" t="n"/>
      <c r="D7" s="2" t="n"/>
      <c r="E7" s="32" t="n"/>
      <c r="F7" s="33" t="n"/>
      <c r="G7" s="2" t="n"/>
    </row>
    <row r="8">
      <c r="A8" s="4" t="n"/>
      <c r="B8" s="2" t="n"/>
      <c r="C8" s="2" t="n"/>
      <c r="D8" s="2" t="n"/>
      <c r="E8" s="32" t="n"/>
      <c r="F8" s="33" t="n"/>
      <c r="G8" s="2" t="n"/>
    </row>
    <row r="9">
      <c r="A9" s="4" t="n"/>
      <c r="B9" s="2" t="n"/>
      <c r="C9" s="2" t="n"/>
      <c r="D9" s="2" t="n"/>
      <c r="E9" s="32" t="n"/>
      <c r="F9" s="33" t="n"/>
      <c r="G9" s="2" t="n"/>
    </row>
    <row r="10">
      <c r="A10" s="4" t="n"/>
      <c r="B10" s="2" t="n"/>
      <c r="C10" s="2" t="n"/>
      <c r="D10" s="2" t="n"/>
      <c r="E10" s="32" t="n"/>
      <c r="F10" s="33" t="n"/>
      <c r="G10" s="2" t="n"/>
    </row>
    <row r="11">
      <c r="A11" s="4" t="n"/>
      <c r="B11" s="2" t="n"/>
      <c r="C11" s="2" t="n"/>
      <c r="D11" s="2" t="n"/>
      <c r="E11" s="32" t="n"/>
      <c r="F11" s="33" t="n"/>
      <c r="G11" s="2" t="n"/>
    </row>
    <row r="12">
      <c r="A12" s="4" t="n"/>
      <c r="B12" s="2" t="n"/>
      <c r="C12" s="2" t="n"/>
      <c r="D12" s="2" t="n"/>
      <c r="E12" s="32" t="n"/>
      <c r="F12" s="33" t="n"/>
      <c r="G12" s="2" t="n"/>
    </row>
    <row r="13">
      <c r="A13" s="4" t="n"/>
      <c r="B13" s="2" t="n"/>
      <c r="C13" s="2" t="n"/>
      <c r="D13" s="2" t="n"/>
      <c r="E13" s="32" t="n"/>
      <c r="F13" s="33" t="n"/>
      <c r="G13" s="2" t="n"/>
    </row>
    <row r="14">
      <c r="A14" s="4" t="n"/>
      <c r="B14" s="2" t="n"/>
      <c r="C14" s="2" t="n"/>
      <c r="D14" s="2" t="n"/>
      <c r="E14" s="32" t="n"/>
      <c r="F14" s="33" t="n"/>
      <c r="G14" s="2" t="n"/>
    </row>
    <row r="15">
      <c r="A15" s="4" t="n"/>
      <c r="B15" s="2" t="n"/>
      <c r="C15" s="2" t="n"/>
      <c r="D15" s="2" t="n"/>
      <c r="E15" s="32" t="n"/>
      <c r="F15" s="33" t="n"/>
      <c r="G15" s="2" t="n"/>
    </row>
    <row r="16">
      <c r="A16" s="4" t="n"/>
      <c r="B16" s="2" t="n"/>
      <c r="C16" s="2" t="n"/>
      <c r="D16" s="2" t="n"/>
      <c r="E16" s="32" t="n"/>
      <c r="F16" s="33" t="n"/>
      <c r="G16" s="2" t="n"/>
    </row>
    <row r="17">
      <c r="A17" s="4" t="n"/>
      <c r="B17" s="2" t="n"/>
      <c r="C17" s="2" t="n"/>
      <c r="D17" s="2" t="n"/>
      <c r="E17" s="32" t="n"/>
      <c r="F17" s="33" t="n"/>
      <c r="G17" s="2" t="n"/>
    </row>
    <row r="18">
      <c r="A18" s="4" t="n"/>
      <c r="B18" s="2" t="n"/>
      <c r="C18" s="2" t="n"/>
      <c r="D18" s="2" t="n"/>
      <c r="E18" s="32" t="n"/>
      <c r="F18" s="33" t="n"/>
      <c r="G18" s="2" t="n"/>
    </row>
    <row r="19">
      <c r="A19" s="4" t="n"/>
      <c r="B19" s="2" t="n"/>
      <c r="C19" s="2" t="n"/>
      <c r="D19" s="2" t="n"/>
      <c r="E19" s="32" t="n"/>
      <c r="F19" s="33" t="n"/>
      <c r="G19" s="2" t="n"/>
    </row>
    <row r="20">
      <c r="A20" s="4" t="n"/>
      <c r="B20" s="2" t="n"/>
      <c r="C20" s="2" t="n"/>
      <c r="D20" s="2" t="n"/>
      <c r="E20" s="32" t="n"/>
      <c r="F20" s="33" t="n"/>
      <c r="G20" s="2" t="n"/>
    </row>
    <row r="21">
      <c r="A21" s="4" t="n"/>
      <c r="B21" s="2" t="n"/>
      <c r="C21" s="2" t="n"/>
      <c r="D21" s="2" t="n"/>
      <c r="E21" s="32" t="n"/>
      <c r="F21" s="33" t="n"/>
      <c r="G21" s="2" t="n"/>
    </row>
    <row r="22">
      <c r="A22" s="4" t="n"/>
      <c r="B22" s="2" t="n"/>
      <c r="C22" s="2" t="n"/>
      <c r="D22" s="2" t="n"/>
      <c r="E22" s="32" t="n"/>
      <c r="F22" s="33" t="n"/>
      <c r="G22" s="2" t="n"/>
    </row>
    <row r="23">
      <c r="A23" s="4" t="n"/>
      <c r="B23" s="2" t="n"/>
      <c r="C23" s="2" t="n"/>
      <c r="D23" s="2" t="n"/>
      <c r="E23" s="32" t="n"/>
      <c r="F23" s="33" t="n"/>
      <c r="G23" s="2" t="n"/>
    </row>
    <row r="24">
      <c r="A24" s="4" t="n"/>
      <c r="B24" s="2" t="n"/>
      <c r="C24" s="2" t="n"/>
      <c r="D24" s="2" t="n"/>
      <c r="E24" s="32" t="n"/>
      <c r="F24" s="33" t="n"/>
      <c r="G24" s="2" t="n"/>
    </row>
    <row r="25">
      <c r="A25" s="4" t="n"/>
      <c r="B25" s="2" t="n"/>
      <c r="C25" s="2" t="n"/>
      <c r="D25" s="2" t="n"/>
      <c r="E25" s="32" t="n"/>
      <c r="F25" s="33" t="n"/>
      <c r="G25" s="2" t="n"/>
    </row>
    <row r="26">
      <c r="A26" s="4" t="n"/>
      <c r="B26" s="2" t="n"/>
      <c r="C26" s="2" t="n"/>
      <c r="D26" s="2" t="n"/>
      <c r="E26" s="32" t="n"/>
      <c r="F26" s="33" t="n"/>
      <c r="G26" s="2" t="n"/>
    </row>
    <row r="27">
      <c r="A27" s="4" t="n"/>
      <c r="B27" s="2" t="n"/>
      <c r="C27" s="2" t="n"/>
      <c r="D27" s="2" t="n"/>
      <c r="E27" s="32" t="n"/>
      <c r="F27" s="33" t="n"/>
      <c r="G27" s="2" t="n"/>
    </row>
    <row r="28">
      <c r="A28" s="4" t="n"/>
      <c r="B28" s="2" t="n"/>
      <c r="C28" s="2" t="n"/>
      <c r="D28" s="2" t="n"/>
      <c r="E28" s="32" t="n"/>
      <c r="F28" s="33" t="n"/>
      <c r="G28" s="2" t="n"/>
    </row>
    <row r="29">
      <c r="A29" s="4" t="n"/>
      <c r="B29" s="2" t="n"/>
      <c r="C29" s="2" t="n"/>
      <c r="D29" s="2" t="n"/>
      <c r="E29" s="32" t="n"/>
      <c r="F29" s="33" t="n"/>
      <c r="G29" s="2" t="n"/>
    </row>
    <row r="30">
      <c r="A30" s="4" t="n"/>
      <c r="B30" s="2" t="n"/>
      <c r="C30" s="2" t="n"/>
      <c r="D30" s="2" t="n"/>
      <c r="E30" s="32" t="n"/>
      <c r="F30" s="33" t="n"/>
      <c r="G30" s="2" t="n"/>
    </row>
    <row r="31">
      <c r="A31" s="4" t="n"/>
      <c r="B31" s="2" t="n"/>
      <c r="C31" s="2" t="n"/>
      <c r="D31" s="2" t="n"/>
      <c r="E31" s="32" t="n"/>
      <c r="F31" s="33" t="n"/>
      <c r="G31" s="2" t="n"/>
    </row>
    <row r="32">
      <c r="A32" s="4" t="n"/>
      <c r="B32" s="2" t="n"/>
      <c r="C32" s="2" t="n"/>
      <c r="D32" s="2" t="n"/>
      <c r="E32" s="32" t="n"/>
      <c r="F32" s="33" t="n"/>
      <c r="G32" s="2" t="n"/>
    </row>
    <row r="33">
      <c r="A33" s="4" t="n"/>
      <c r="B33" s="2" t="n"/>
      <c r="C33" s="2" t="n"/>
      <c r="D33" s="2" t="n"/>
      <c r="E33" s="32" t="n"/>
      <c r="F33" s="33" t="n"/>
      <c r="G33" s="2" t="n"/>
    </row>
    <row r="34">
      <c r="A34" s="4" t="n"/>
      <c r="B34" s="2" t="n"/>
      <c r="C34" s="2" t="n"/>
      <c r="D34" s="2" t="n"/>
      <c r="E34" s="32" t="n"/>
      <c r="F34" s="33" t="n"/>
      <c r="G34" s="2" t="n"/>
    </row>
    <row r="35">
      <c r="A35" s="4" t="n"/>
      <c r="B35" s="2" t="n"/>
      <c r="C35" s="2" t="n"/>
      <c r="D35" s="2" t="n"/>
      <c r="E35" s="32" t="n"/>
      <c r="F35" s="33" t="n"/>
      <c r="G35" s="2" t="n"/>
    </row>
    <row r="36">
      <c r="A36" s="4" t="n"/>
      <c r="B36" s="2" t="n"/>
      <c r="C36" s="2" t="n"/>
      <c r="D36" s="2" t="n"/>
      <c r="E36" s="32" t="n"/>
      <c r="F36" s="33" t="n"/>
      <c r="G36" s="2" t="n"/>
    </row>
    <row r="37">
      <c r="A37" s="4" t="n"/>
      <c r="B37" s="2" t="n"/>
      <c r="C37" s="2" t="n"/>
      <c r="D37" s="2" t="n"/>
      <c r="E37" s="32" t="n"/>
      <c r="F37" s="33" t="n"/>
      <c r="G37" s="2" t="n"/>
    </row>
    <row r="38">
      <c r="A38" s="4" t="n"/>
      <c r="B38" s="2" t="n"/>
      <c r="C38" s="2" t="n"/>
      <c r="D38" s="2" t="n"/>
      <c r="E38" s="32" t="n"/>
      <c r="F38" s="33" t="n"/>
      <c r="G38" s="2" t="n"/>
    </row>
    <row r="39">
      <c r="A39" s="4" t="n"/>
      <c r="B39" s="2" t="n"/>
      <c r="C39" s="2" t="n"/>
      <c r="D39" s="2" t="n"/>
      <c r="E39" s="32" t="n"/>
      <c r="F39" s="33" t="n"/>
      <c r="G39" s="2" t="n"/>
    </row>
    <row r="40">
      <c r="A40" s="4" t="n"/>
      <c r="B40" s="2" t="n"/>
      <c r="C40" s="2" t="n"/>
      <c r="D40" s="2" t="n"/>
      <c r="E40" s="32" t="n"/>
      <c r="F40" s="33" t="n"/>
      <c r="G40" s="2" t="n"/>
    </row>
    <row r="41">
      <c r="A41" s="4" t="n"/>
      <c r="B41" s="2" t="n"/>
      <c r="C41" s="2" t="n"/>
      <c r="D41" s="2" t="n"/>
      <c r="E41" s="32" t="n"/>
      <c r="F41" s="33" t="n"/>
      <c r="G41" s="2" t="n"/>
    </row>
    <row r="42">
      <c r="A42" s="4" t="n"/>
      <c r="B42" s="2" t="n"/>
      <c r="C42" s="2" t="n"/>
      <c r="D42" s="2" t="n"/>
      <c r="E42" s="32" t="n"/>
      <c r="F42" s="33" t="n"/>
      <c r="G42" s="2" t="n"/>
    </row>
    <row r="43">
      <c r="A43" s="4" t="n"/>
      <c r="B43" s="2" t="n"/>
      <c r="C43" s="2" t="n"/>
      <c r="D43" s="2" t="n"/>
      <c r="E43" s="32" t="n"/>
      <c r="F43" s="33" t="n"/>
      <c r="G43" s="2" t="n"/>
    </row>
    <row r="44">
      <c r="A44" s="4" t="n"/>
      <c r="B44" s="2" t="n"/>
      <c r="C44" s="2" t="n"/>
      <c r="D44" s="2" t="n"/>
      <c r="E44" s="32" t="n"/>
      <c r="F44" s="33" t="n"/>
      <c r="G44" s="2" t="n"/>
    </row>
    <row r="45">
      <c r="A45" s="4" t="n"/>
      <c r="B45" s="2" t="n"/>
      <c r="C45" s="2" t="n"/>
      <c r="D45" s="2" t="n"/>
      <c r="E45" s="32" t="n"/>
      <c r="F45" s="33" t="n"/>
      <c r="G45" s="2" t="n"/>
    </row>
    <row r="46">
      <c r="A46" s="4" t="n"/>
      <c r="B46" s="2" t="n"/>
      <c r="C46" s="2" t="n"/>
      <c r="D46" s="2" t="n"/>
      <c r="E46" s="32" t="n"/>
      <c r="F46" s="33" t="n"/>
      <c r="G46" s="2" t="n"/>
    </row>
    <row r="47">
      <c r="A47" s="4" t="n"/>
      <c r="B47" s="2" t="n"/>
      <c r="C47" s="2" t="n"/>
      <c r="D47" s="2" t="n"/>
      <c r="E47" s="32" t="n"/>
      <c r="F47" s="33" t="n"/>
      <c r="G47" s="2" t="n"/>
    </row>
    <row r="48">
      <c r="A48" s="4" t="n"/>
      <c r="B48" s="2" t="n"/>
      <c r="C48" s="2" t="n"/>
      <c r="D48" s="2" t="n"/>
      <c r="E48" s="32" t="n"/>
      <c r="F48" s="33" t="n"/>
      <c r="G48" s="2" t="n"/>
    </row>
    <row r="49">
      <c r="A49" s="4" t="n"/>
      <c r="B49" s="2" t="n"/>
      <c r="C49" s="2" t="n"/>
      <c r="D49" s="2" t="n"/>
      <c r="E49" s="32" t="n"/>
      <c r="F49" s="33" t="n"/>
      <c r="G49" s="2" t="n"/>
    </row>
    <row r="50">
      <c r="A50" s="4" t="n"/>
      <c r="B50" s="2" t="n"/>
      <c r="C50" s="2" t="n"/>
      <c r="D50" s="2" t="n"/>
      <c r="E50" s="32" t="n"/>
      <c r="F50" s="33" t="n"/>
      <c r="G50" s="2" t="n"/>
    </row>
    <row r="51">
      <c r="A51" s="4" t="n"/>
      <c r="B51" s="2" t="n"/>
      <c r="C51" s="2" t="n"/>
      <c r="D51" s="2" t="n"/>
      <c r="E51" s="32" t="n"/>
      <c r="F51" s="33" t="n"/>
      <c r="G51" s="2" t="n"/>
    </row>
    <row r="52">
      <c r="A52" s="4" t="n"/>
      <c r="B52" s="2" t="n"/>
      <c r="C52" s="2" t="n"/>
      <c r="D52" s="2" t="n"/>
      <c r="E52" s="32" t="n"/>
      <c r="F52" s="33" t="n"/>
      <c r="G52" s="2" t="n"/>
    </row>
    <row r="53">
      <c r="A53" s="4" t="n"/>
      <c r="B53" s="2" t="n"/>
      <c r="C53" s="2" t="n"/>
      <c r="D53" s="2" t="n"/>
      <c r="E53" s="32" t="n"/>
      <c r="F53" s="33" t="n"/>
      <c r="G53" s="2" t="n"/>
    </row>
    <row r="54">
      <c r="A54" s="4" t="n"/>
      <c r="B54" s="2" t="n"/>
      <c r="C54" s="2" t="n"/>
      <c r="D54" s="2" t="n"/>
      <c r="E54" s="32" t="n"/>
      <c r="F54" s="33" t="n"/>
      <c r="G54" s="2" t="n"/>
    </row>
    <row r="55">
      <c r="A55" s="4" t="n"/>
      <c r="B55" s="2" t="n"/>
      <c r="C55" s="2" t="n"/>
      <c r="D55" s="2" t="n"/>
      <c r="E55" s="32" t="n"/>
      <c r="F55" s="33" t="n"/>
      <c r="G55" s="2" t="n"/>
    </row>
    <row r="56">
      <c r="A56" s="4" t="n"/>
      <c r="B56" s="2" t="n"/>
      <c r="C56" s="2" t="n"/>
      <c r="D56" s="2" t="n"/>
      <c r="E56" s="32" t="n"/>
      <c r="F56" s="33" t="n"/>
      <c r="G56" s="2" t="n"/>
    </row>
    <row r="57">
      <c r="A57" s="4" t="n"/>
      <c r="B57" s="2" t="n"/>
      <c r="C57" s="2" t="n"/>
      <c r="D57" s="2" t="n"/>
      <c r="E57" s="32" t="n"/>
      <c r="F57" s="33" t="n"/>
      <c r="G57" s="2" t="n"/>
    </row>
    <row r="58">
      <c r="A58" s="4" t="n"/>
      <c r="B58" s="2" t="n"/>
      <c r="C58" s="2" t="n"/>
      <c r="D58" s="2" t="n"/>
      <c r="E58" s="32" t="n"/>
      <c r="F58" s="33" t="n"/>
      <c r="G58" s="2" t="n"/>
    </row>
    <row r="59">
      <c r="A59" s="4" t="n"/>
      <c r="B59" s="2" t="n"/>
      <c r="C59" s="2" t="n"/>
      <c r="D59" s="2" t="n"/>
      <c r="E59" s="32" t="n"/>
      <c r="F59" s="33" t="n"/>
      <c r="G59" s="2" t="n"/>
    </row>
    <row r="60">
      <c r="A60" s="4" t="n"/>
      <c r="B60" s="2" t="n"/>
      <c r="C60" s="2" t="n"/>
      <c r="D60" s="2" t="n"/>
      <c r="E60" s="32" t="n"/>
      <c r="F60" s="33" t="n"/>
      <c r="G60" s="2" t="n"/>
    </row>
    <row r="61">
      <c r="A61" s="4" t="n"/>
      <c r="B61" s="2" t="n"/>
      <c r="C61" s="2" t="n"/>
      <c r="D61" s="2" t="n"/>
      <c r="E61" s="32" t="n"/>
      <c r="F61" s="33" t="n"/>
      <c r="G61" s="2" t="n"/>
    </row>
    <row r="62">
      <c r="A62" s="4" t="n"/>
      <c r="B62" s="2" t="n"/>
      <c r="C62" s="2" t="n"/>
      <c r="D62" s="2" t="n"/>
      <c r="E62" s="32" t="n"/>
      <c r="F62" s="33" t="n"/>
      <c r="G62" s="2" t="n"/>
    </row>
    <row r="63">
      <c r="A63" s="4" t="n"/>
      <c r="B63" s="2" t="n"/>
      <c r="C63" s="2" t="n"/>
      <c r="D63" s="2" t="n"/>
      <c r="E63" s="32" t="n"/>
      <c r="F63" s="33" t="n"/>
      <c r="G63" s="2" t="n"/>
    </row>
    <row r="64">
      <c r="A64" s="4" t="n"/>
      <c r="B64" s="2" t="n"/>
      <c r="C64" s="2" t="n"/>
      <c r="D64" s="2" t="n"/>
      <c r="E64" s="32" t="n"/>
      <c r="F64" s="33" t="n"/>
      <c r="G64" s="2" t="n"/>
    </row>
    <row r="65">
      <c r="A65" s="4" t="n"/>
      <c r="B65" s="2" t="n"/>
      <c r="C65" s="2" t="n"/>
      <c r="D65" s="2" t="n"/>
      <c r="E65" s="32" t="n"/>
      <c r="F65" s="33" t="n"/>
      <c r="G65" s="2" t="n"/>
    </row>
    <row r="66">
      <c r="A66" s="4" t="n"/>
      <c r="B66" s="2" t="n"/>
      <c r="C66" s="2" t="n"/>
      <c r="D66" s="2" t="n"/>
      <c r="E66" s="32" t="n"/>
      <c r="F66" s="33" t="n"/>
      <c r="G66" s="2" t="n"/>
    </row>
    <row r="67">
      <c r="A67" s="4" t="n"/>
      <c r="B67" s="2" t="n"/>
      <c r="C67" s="2" t="n"/>
      <c r="D67" s="2" t="n"/>
      <c r="E67" s="32" t="n"/>
      <c r="F67" s="33" t="n"/>
      <c r="G67" s="2" t="n"/>
    </row>
    <row r="68">
      <c r="A68" s="4" t="n"/>
      <c r="B68" s="2" t="n"/>
      <c r="C68" s="2" t="n"/>
      <c r="D68" s="2" t="n"/>
      <c r="E68" s="32" t="n"/>
      <c r="F68" s="33" t="n"/>
      <c r="G68" s="2" t="n"/>
    </row>
    <row r="69">
      <c r="A69" s="4" t="n"/>
      <c r="B69" s="2" t="n"/>
      <c r="C69" s="2" t="n"/>
      <c r="D69" s="2" t="n"/>
      <c r="E69" s="32" t="n"/>
      <c r="F69" s="33" t="n"/>
      <c r="G69" s="2" t="n"/>
    </row>
    <row r="70">
      <c r="A70" s="4" t="n"/>
      <c r="B70" s="2" t="n"/>
      <c r="C70" s="2" t="n"/>
      <c r="D70" s="2" t="n"/>
      <c r="E70" s="32" t="n"/>
      <c r="F70" s="33" t="n"/>
      <c r="G70" s="2" t="n"/>
    </row>
    <row r="71">
      <c r="A71" s="4" t="n"/>
      <c r="B71" s="2" t="n"/>
      <c r="C71" s="2" t="n"/>
      <c r="D71" s="2" t="n"/>
      <c r="E71" s="32" t="n"/>
      <c r="F71" s="33" t="n"/>
      <c r="G71" s="2" t="n"/>
    </row>
    <row r="72">
      <c r="A72" s="4" t="n"/>
      <c r="B72" s="2" t="n"/>
      <c r="C72" s="2" t="n"/>
      <c r="D72" s="2" t="n"/>
      <c r="E72" s="32" t="n"/>
      <c r="F72" s="33" t="n"/>
      <c r="G72" s="2" t="n"/>
    </row>
    <row r="73">
      <c r="A73" s="4" t="n"/>
      <c r="B73" s="2" t="n"/>
      <c r="C73" s="2" t="n"/>
      <c r="D73" s="2" t="n"/>
      <c r="E73" s="32" t="n"/>
      <c r="F73" s="33" t="n"/>
      <c r="G73" s="2" t="n"/>
    </row>
    <row r="74">
      <c r="A74" s="4" t="n"/>
      <c r="B74" s="2" t="n"/>
      <c r="C74" s="2" t="n"/>
      <c r="D74" s="2" t="n"/>
      <c r="E74" s="32" t="n"/>
      <c r="F74" s="33" t="n"/>
      <c r="G74" s="2" t="n"/>
    </row>
    <row r="75">
      <c r="A75" s="4" t="n"/>
      <c r="B75" s="2" t="n"/>
      <c r="C75" s="2" t="n"/>
      <c r="D75" s="2" t="n"/>
      <c r="E75" s="32" t="n"/>
      <c r="F75" s="33" t="n"/>
      <c r="G75" s="2" t="n"/>
    </row>
    <row r="76">
      <c r="A76" s="4" t="n"/>
      <c r="B76" s="2" t="n"/>
      <c r="C76" s="2" t="n"/>
      <c r="D76" s="2" t="n"/>
      <c r="E76" s="32" t="n"/>
      <c r="F76" s="33" t="n"/>
      <c r="G76" s="2" t="n"/>
    </row>
    <row r="77">
      <c r="A77" s="4" t="n"/>
      <c r="B77" s="2" t="n"/>
      <c r="C77" s="2" t="n"/>
      <c r="D77" s="2" t="n"/>
      <c r="E77" s="32" t="n"/>
      <c r="F77" s="33" t="n"/>
      <c r="G77" s="2" t="n"/>
    </row>
    <row r="78">
      <c r="A78" s="4" t="n"/>
      <c r="B78" s="2" t="n"/>
      <c r="C78" s="2" t="n"/>
      <c r="D78" s="2" t="n"/>
      <c r="E78" s="32" t="n"/>
      <c r="F78" s="33" t="n"/>
      <c r="G78" s="2" t="n"/>
    </row>
    <row r="79">
      <c r="A79" s="4" t="n"/>
      <c r="B79" s="2" t="n"/>
      <c r="C79" s="2" t="n"/>
      <c r="D79" s="2" t="n"/>
      <c r="E79" s="32" t="n"/>
      <c r="F79" s="33" t="n"/>
      <c r="G79" s="2" t="n"/>
    </row>
    <row r="80">
      <c r="A80" s="4" t="n"/>
      <c r="B80" s="2" t="n"/>
      <c r="C80" s="2" t="n"/>
      <c r="D80" s="2" t="n"/>
      <c r="E80" s="32" t="n"/>
      <c r="F80" s="33" t="n"/>
      <c r="G80" s="2" t="n"/>
    </row>
    <row r="81">
      <c r="A81" s="4" t="n"/>
      <c r="B81" s="2" t="n"/>
      <c r="C81" s="2" t="n"/>
      <c r="D81" s="2" t="n"/>
      <c r="E81" s="32" t="n"/>
      <c r="F81" s="33" t="n"/>
      <c r="G81" s="2" t="n"/>
    </row>
    <row r="82">
      <c r="A82" s="4" t="n"/>
      <c r="B82" s="2" t="n"/>
      <c r="C82" s="2" t="n"/>
      <c r="D82" s="2" t="n"/>
      <c r="E82" s="32" t="n"/>
      <c r="F82" s="33" t="n"/>
      <c r="G82" s="2" t="n"/>
    </row>
    <row r="83">
      <c r="A83" s="4" t="n"/>
      <c r="B83" s="2" t="n"/>
      <c r="C83" s="2" t="n"/>
      <c r="D83" s="2" t="n"/>
      <c r="E83" s="32" t="n"/>
      <c r="F83" s="33" t="n"/>
      <c r="G83" s="2" t="n"/>
    </row>
    <row r="84">
      <c r="A84" s="4" t="n"/>
      <c r="B84" s="2" t="n"/>
      <c r="C84" s="2" t="n"/>
      <c r="D84" s="2" t="n"/>
      <c r="E84" s="32" t="n"/>
      <c r="F84" s="33" t="n"/>
      <c r="G84" s="2" t="n"/>
    </row>
    <row r="85">
      <c r="A85" s="4" t="n"/>
      <c r="B85" s="2" t="n"/>
      <c r="C85" s="2" t="n"/>
      <c r="D85" s="2" t="n"/>
      <c r="E85" s="32" t="n"/>
      <c r="F85" s="33" t="n"/>
      <c r="G85" s="2" t="n"/>
    </row>
    <row r="86">
      <c r="A86" s="4" t="n"/>
      <c r="B86" s="2" t="n"/>
      <c r="C86" s="2" t="n"/>
      <c r="D86" s="2" t="n"/>
      <c r="E86" s="32" t="n"/>
      <c r="F86" s="33" t="n"/>
      <c r="G86" s="2" t="n"/>
    </row>
    <row r="87">
      <c r="A87" s="4" t="n"/>
      <c r="B87" s="2" t="n"/>
      <c r="C87" s="2" t="n"/>
      <c r="D87" s="2" t="n"/>
      <c r="E87" s="32" t="n"/>
      <c r="F87" s="33" t="n"/>
      <c r="G87" s="2" t="n"/>
    </row>
    <row r="88">
      <c r="A88" s="4" t="n"/>
      <c r="B88" s="2" t="n"/>
      <c r="C88" s="2" t="n"/>
      <c r="D88" s="2" t="n"/>
      <c r="E88" s="32" t="n"/>
      <c r="F88" s="33" t="n"/>
      <c r="G88" s="2" t="n"/>
    </row>
    <row r="89">
      <c r="A89" s="4" t="n"/>
      <c r="B89" s="2" t="n"/>
      <c r="C89" s="2" t="n"/>
      <c r="D89" s="2" t="n"/>
      <c r="E89" s="32" t="n"/>
      <c r="F89" s="33" t="n"/>
      <c r="G89" s="2" t="n"/>
    </row>
    <row r="90">
      <c r="A90" s="4" t="n"/>
      <c r="B90" s="2" t="n"/>
      <c r="C90" s="2" t="n"/>
      <c r="D90" s="2" t="n"/>
      <c r="E90" s="32" t="n"/>
      <c r="F90" s="33" t="n"/>
      <c r="G90" s="2" t="n"/>
    </row>
    <row r="91">
      <c r="A91" s="4" t="n"/>
      <c r="B91" s="2" t="n"/>
      <c r="C91" s="2" t="n"/>
      <c r="D91" s="2" t="n"/>
      <c r="E91" s="32" t="n"/>
      <c r="F91" s="33" t="n"/>
      <c r="G91" s="2" t="n"/>
    </row>
    <row r="92">
      <c r="A92" s="4" t="n"/>
      <c r="B92" s="2" t="n"/>
      <c r="C92" s="2" t="n"/>
      <c r="D92" s="2" t="n"/>
      <c r="E92" s="32" t="n"/>
      <c r="F92" s="33" t="n"/>
      <c r="G92" s="2" t="n"/>
    </row>
    <row r="93">
      <c r="A93" s="4" t="n"/>
      <c r="B93" s="2" t="n"/>
      <c r="C93" s="2" t="n"/>
      <c r="D93" s="2" t="n"/>
      <c r="E93" s="32" t="n"/>
      <c r="F93" s="33" t="n"/>
      <c r="G93" s="2" t="n"/>
    </row>
    <row r="94">
      <c r="A94" s="4" t="n"/>
      <c r="B94" s="2" t="n"/>
      <c r="C94" s="2" t="n"/>
      <c r="D94" s="2" t="n"/>
      <c r="E94" s="32" t="n"/>
      <c r="F94" s="33" t="n"/>
      <c r="G94" s="2" t="n"/>
    </row>
    <row r="95">
      <c r="A95" s="4" t="n"/>
      <c r="B95" s="2" t="n"/>
      <c r="C95" s="2" t="n"/>
      <c r="D95" s="2" t="n"/>
      <c r="E95" s="32" t="n"/>
      <c r="F95" s="33" t="n"/>
      <c r="G95" s="2" t="n"/>
    </row>
    <row r="96">
      <c r="A96" s="4" t="n"/>
      <c r="B96" s="2" t="n"/>
      <c r="C96" s="2" t="n"/>
      <c r="D96" s="2" t="n"/>
      <c r="E96" s="32" t="n"/>
      <c r="F96" s="33" t="n"/>
      <c r="G96" s="2" t="n"/>
    </row>
    <row r="97">
      <c r="A97" s="4" t="n"/>
      <c r="B97" s="2" t="n"/>
      <c r="C97" s="2" t="n"/>
      <c r="D97" s="2" t="n"/>
      <c r="E97" s="32" t="n"/>
      <c r="F97" s="33" t="n"/>
      <c r="G97" s="2" t="n"/>
    </row>
    <row r="98">
      <c r="A98" s="4" t="n"/>
      <c r="B98" s="2" t="n"/>
      <c r="C98" s="2" t="n"/>
      <c r="D98" s="2" t="n"/>
      <c r="E98" s="32" t="n"/>
      <c r="F98" s="33" t="n"/>
      <c r="G98" s="2" t="n"/>
    </row>
    <row r="99">
      <c r="A99" s="4" t="n"/>
      <c r="B99" s="2" t="n"/>
      <c r="C99" s="2" t="n"/>
      <c r="D99" s="2" t="n"/>
      <c r="E99" s="32" t="n"/>
      <c r="F99" s="33" t="n"/>
      <c r="G99" s="2" t="n"/>
    </row>
    <row r="100">
      <c r="A100" s="4" t="n"/>
      <c r="B100" s="2" t="n"/>
      <c r="C100" s="2" t="n"/>
      <c r="D100" s="2" t="n"/>
      <c r="E100" s="32" t="n"/>
      <c r="F100" s="33" t="n"/>
      <c r="G100" s="2" t="n"/>
    </row>
    <row r="101">
      <c r="A101" s="4" t="n"/>
      <c r="B101" s="2" t="n"/>
      <c r="C101" s="2" t="n"/>
      <c r="D101" s="2" t="n"/>
      <c r="E101" s="32" t="n"/>
      <c r="F101" s="33" t="n"/>
      <c r="G101" s="2" t="n"/>
    </row>
  </sheetData>
  <autoFilter ref="A1:G101"/>
  <dataValidations count="2">
    <dataValidation sqref="D2:D101" showErrorMessage="1" showInputMessage="1" allowBlank="1" type="list">
      <formula1>"Gasolina,Etanol,Diesel,GNV"</formula1>
    </dataValidation>
    <dataValidation sqref="G2:G101" showErrorMessage="1" showInputMessage="1" allowBlank="1" type="list">
      <formula1>"Sim,Não"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2C55E"/>
    <outlinePr summaryBelow="1" summaryRight="1"/>
    <pageSetUpPr/>
  </sheetPr>
  <dimension ref="A1:L16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4" customWidth="1" min="8" max="8"/>
    <col width="22" customWidth="1" min="9" max="9"/>
    <col width="24" customWidth="1" min="10" max="10"/>
    <col width="20" customWidth="1" min="11" max="11"/>
    <col width="16" customWidth="1" min="12" max="12"/>
  </cols>
  <sheetData>
    <row r="1" ht="32" customHeight="1">
      <c r="A1" s="16" t="inlineStr">
        <is>
          <t>Painel Gerencial — Controle de Abastecimento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2" t="n"/>
    </row>
    <row r="2"/>
    <row r="3">
      <c r="A3" s="17" t="inlineStr">
        <is>
          <t>Indicador</t>
        </is>
      </c>
      <c r="B3" s="17" t="inlineStr">
        <is>
          <t>Resultado</t>
        </is>
      </c>
      <c r="H3" s="17" t="inlineStr">
        <is>
          <t>Veículo</t>
        </is>
      </c>
      <c r="I3" s="17" t="inlineStr">
        <is>
          <t>Custo total (R$)</t>
        </is>
      </c>
      <c r="J3" s="17" t="inlineStr">
        <is>
          <t>Custo para consulta</t>
        </is>
      </c>
      <c r="K3" s="17" t="inlineStr">
        <is>
          <t>Veículo para consulta</t>
        </is>
      </c>
    </row>
    <row r="4">
      <c r="A4" s="18" t="inlineStr">
        <is>
          <t>Total abastecido (R$)</t>
        </is>
      </c>
      <c r="B4" s="43">
        <f>SUM('Abastecimentos'!$L$2:$L$101)</f>
        <v/>
      </c>
      <c r="H4" s="18">
        <f>'Veículos'!$A$2</f>
        <v/>
      </c>
      <c r="I4" s="44">
        <f>SUMIF('Abastecimentos'!$C$2:$C$101,H4,'Abastecimentos'!$L$2:$L$101)</f>
        <v/>
      </c>
      <c r="J4" s="44">
        <f>I4</f>
        <v/>
      </c>
      <c r="K4" s="18">
        <f>H4</f>
        <v/>
      </c>
    </row>
    <row r="5">
      <c r="A5" s="21" t="inlineStr">
        <is>
          <t>Litros abastecidos</t>
        </is>
      </c>
      <c r="B5" s="45">
        <f>SUM('Abastecimentos'!$J$2:$J$101)</f>
        <v/>
      </c>
      <c r="H5" s="21">
        <f>'Veículos'!$A$3</f>
        <v/>
      </c>
      <c r="I5" s="46">
        <f>SUMIF('Abastecimentos'!$C$2:$C$101,H5,'Abastecimentos'!$L$2:$L$101)</f>
        <v/>
      </c>
      <c r="J5" s="46">
        <f>I5</f>
        <v/>
      </c>
      <c r="K5" s="21">
        <f>H5</f>
        <v/>
      </c>
    </row>
    <row r="6">
      <c r="A6" s="18" t="inlineStr">
        <is>
          <t>Preço médio por litro</t>
        </is>
      </c>
      <c r="B6" s="43">
        <f>IFERROR(AVERAGE('Abastecimentos'!$K$2:$K$101),0)</f>
        <v/>
      </c>
      <c r="H6" s="18">
        <f>'Veículos'!$A$4</f>
        <v/>
      </c>
      <c r="I6" s="44">
        <f>SUMIF('Abastecimentos'!$C$2:$C$101,H6,'Abastecimentos'!$L$2:$L$101)</f>
        <v/>
      </c>
      <c r="J6" s="44">
        <f>I6</f>
        <v/>
      </c>
      <c r="K6" s="18">
        <f>H6</f>
        <v/>
      </c>
    </row>
    <row r="7">
      <c r="A7" s="21" t="inlineStr">
        <is>
          <t>Consumo médio (km/l)</t>
        </is>
      </c>
      <c r="B7" s="45">
        <f>IFERROR(AVERAGE('Abastecimentos'!$O$2:$O$101),0)</f>
        <v/>
      </c>
    </row>
    <row r="8">
      <c r="A8" s="18" t="inlineStr">
        <is>
          <t>Abastecimentos conferidos</t>
        </is>
      </c>
      <c r="B8" s="47">
        <f>COUNTIF('Abastecimentos'!$S$2:$S$101,"Conferido")</f>
        <v/>
      </c>
    </row>
    <row r="9">
      <c r="A9" s="21" t="inlineStr">
        <is>
          <t>Total do centro de custo Entregas</t>
        </is>
      </c>
      <c r="B9" s="48">
        <f>SUMIF('Abastecimentos'!$P$2:$P$101,"Entregas",'Abastecimentos'!$L$2:$L$101)</f>
        <v/>
      </c>
    </row>
    <row r="10">
      <c r="A10" s="18" t="inlineStr">
        <is>
          <t>Veículo com maior custo</t>
        </is>
      </c>
      <c r="B10" s="26">
        <f>IFERROR(VLOOKUP(MAX($J$4:$J$6),$J$4:$K$6,2,FALSE),"")</f>
        <v/>
      </c>
    </row>
    <row r="11">
      <c r="A11" s="21" t="inlineStr">
        <is>
          <t>Maior custo por veículo (R$)</t>
        </is>
      </c>
      <c r="B11" s="48">
        <f>MAX($J$4:$J$6)</f>
        <v/>
      </c>
    </row>
    <row r="12"/>
    <row r="13"/>
    <row r="14">
      <c r="A14" s="17" t="inlineStr">
        <is>
          <t>Mês de referência</t>
        </is>
      </c>
      <c r="B14" s="17" t="inlineStr">
        <is>
          <t>Próximo mês</t>
        </is>
      </c>
      <c r="C14" s="17" t="inlineStr">
        <is>
          <t>Total abastecido (R$)</t>
        </is>
      </c>
    </row>
    <row r="15">
      <c r="A15" s="49" t="n">
        <v>46023</v>
      </c>
      <c r="B15" s="50" t="n">
        <v>46054</v>
      </c>
      <c r="C15" s="44">
        <f>SUMIFS('Abastecimentos'!$L$2:$L$101,'Abastecimentos'!$B$2:$B$101,"&gt;="&amp;A15,'Abastecimentos'!$B$2:$B$101,"&lt;"&amp;B15)</f>
        <v/>
      </c>
    </row>
    <row r="16">
      <c r="A16" s="51" t="n">
        <v>46054</v>
      </c>
      <c r="B16" s="52" t="n">
        <v>46082</v>
      </c>
      <c r="C16" s="46">
        <f>SUMIFS('Abastecimentos'!$L$2:$L$101,'Abastecimentos'!$B$2:$B$101,"&gt;="&amp;A16,'Abastecimentos'!$B$2:$B$101,"&lt;"&amp;B16)</f>
        <v/>
      </c>
    </row>
  </sheetData>
  <mergeCells count="1">
    <mergeCell ref="A1:L1"/>
  </mergeCells>
  <conditionalFormatting sqref="B4:B9">
    <cfRule type="expression" priority="1" dxfId="0" stopIfTrue="1">
      <formula>B4&gt;0</formula>
    </cfRule>
  </conditionalFormatting>
  <conditionalFormatting sqref="B11">
    <cfRule type="expression" priority="2" dxfId="0" stopIfTrue="1">
      <formula>B11&gt;0</formula>
    </cfRule>
  </conditionalFormatting>
  <conditionalFormatting sqref="C15:C16">
    <cfRule type="expression" priority="3" dxfId="0" stopIfTrue="1">
      <formula>C15&gt;0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2026-09-06T20:07:15Z</dcterms:created>
  <dcterms:modified xmlns:dcterms="http://purl.org/dc/terms/" xmlns:xsi="http://www.w3.org/2001/XMLSchema-instance" xsi:type="dcterms:W3CDTF">2026-09-06T20:07:15Z</dcterms:modified>
</cp:coreProperties>
</file>