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Aluguéis" sheetId="1" state="visible" r:id="rId1"/>
    <sheet xmlns:r="http://schemas.openxmlformats.org/officeDocument/2006/relationships" name="Cadastro de Imóvei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'Controle de Aluguéis'!$A$1:$R$101</definedName>
    <definedName name="_xlnm._FilterDatabase" localSheetId="1" hidden="1">'Cadastro de Imóveis'!$A$1:$H$101</definedName>
    <definedName name="_xlnm._FilterDatabase" localSheetId="2" hidden="1">'Resumo'!$A$11:$E$111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.##0,00"/>
    <numFmt numFmtId="166" formatCode="0,0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Cobrado x Total Recebido por Imóvel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'Resumo'!$B$12:$B$111</f>
            </numRef>
          </cat>
          <val>
            <numRef>
              <f>'Resumo'!$C$12:$C$111</f>
            </numRef>
          </val>
        </ser>
        <ser>
          <idx val="1"/>
          <order val="1"/>
          <tx>
            <strRef>
              <f>'Resumo'!D11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'Resumo'!$B$12:$B$111</f>
            </numRef>
          </cat>
          <val>
            <numRef>
              <f>'Resumo'!$D$12:$D$111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Imóveis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8" customWidth="1" min="4" max="4"/>
    <col width="13" customWidth="1" min="5" max="5"/>
    <col width="29" customWidth="1" min="6" max="6"/>
    <col width="25" customWidth="1" min="7" max="7"/>
    <col width="18" customWidth="1" min="8" max="8"/>
    <col width="17" customWidth="1" min="9" max="9"/>
    <col width="13" customWidth="1" min="10" max="10"/>
    <col width="13" customWidth="1" min="11" max="11"/>
    <col width="17" customWidth="1" min="12" max="12"/>
    <col width="17" customWidth="1" min="13" max="13"/>
    <col width="15" customWidth="1" min="14" max="14"/>
    <col width="15" customWidth="1" min="15" max="15"/>
    <col width="15" customWidth="1" min="16" max="16"/>
    <col width="22" customWidth="1" min="17" max="17"/>
    <col width="38" customWidth="1" min="18" max="18"/>
  </cols>
  <sheetData>
    <row r="1" ht="30" customHeight="1">
      <c r="A1" s="1" t="inlineStr">
        <is>
          <t>ID Lançamento</t>
        </is>
      </c>
      <c r="B1" s="1" t="inlineStr">
        <is>
          <t>Competência</t>
        </is>
      </c>
      <c r="C1" s="1" t="inlineStr">
        <is>
          <t>Vencimento</t>
        </is>
      </c>
      <c r="D1" s="1" t="inlineStr">
        <is>
          <t>Data do Pagamento</t>
        </is>
      </c>
      <c r="E1" s="1" t="inlineStr">
        <is>
          <t>ID Imóvel</t>
        </is>
      </c>
      <c r="F1" s="1" t="inlineStr">
        <is>
          <t>Imóvel</t>
        </is>
      </c>
      <c r="G1" s="1" t="inlineStr">
        <is>
          <t>Inquilino</t>
        </is>
      </c>
      <c r="H1" s="1" t="inlineStr">
        <is>
          <t>Cidade/UF</t>
        </is>
      </c>
      <c r="I1" s="1" t="inlineStr">
        <is>
          <t>Valor do Aluguel</t>
        </is>
      </c>
      <c r="J1" s="1" t="inlineStr">
        <is>
          <t>Encargos</t>
        </is>
      </c>
      <c r="K1" s="1" t="inlineStr">
        <is>
          <t>Desconto</t>
        </is>
      </c>
      <c r="L1" s="1" t="inlineStr">
        <is>
          <t>Valor Cobrado</t>
        </is>
      </c>
      <c r="M1" s="1" t="inlineStr">
        <is>
          <t>Valor Recebido</t>
        </is>
      </c>
      <c r="N1" s="1" t="inlineStr">
        <is>
          <t>Saldo</t>
        </is>
      </c>
      <c r="O1" s="1" t="inlineStr">
        <is>
          <t>Status</t>
        </is>
      </c>
      <c r="P1" s="1" t="inlineStr">
        <is>
          <t>Dias em Atraso</t>
        </is>
      </c>
      <c r="Q1" s="1" t="inlineStr">
        <is>
          <t>Forma de Pagamento</t>
        </is>
      </c>
      <c r="R1" s="1" t="inlineStr">
        <is>
          <t>Observações</t>
        </is>
      </c>
    </row>
    <row r="2">
      <c r="A2" s="2" t="inlineStr">
        <is>
          <t>L001</t>
        </is>
      </c>
      <c r="B2" s="3" t="n">
        <v>46023</v>
      </c>
      <c r="C2" s="3" t="n">
        <v>46027</v>
      </c>
      <c r="D2" s="3" t="n">
        <v>46027</v>
      </c>
      <c r="E2" s="2" t="inlineStr">
        <is>
          <t>IM001</t>
        </is>
      </c>
      <c r="F2" s="4">
        <f>IF(E2="","",IFERROR(VLOOKUP(E2,'Cadastro de Imóveis'!$A$2:$H$101,2,FALSE),"Imóvel não encontrado"))</f>
        <v/>
      </c>
      <c r="G2" s="4">
        <f>IF(E2="","",IFERROR(VLOOKUP(E2,'Cadastro de Imóveis'!$A$2:$H$101,3,FALSE),""))</f>
        <v/>
      </c>
      <c r="H2" s="5">
        <f>IF(E2="","",IFERROR(VLOOKUP(E2,'Cadastro de Imóveis'!$A$2:$H$101,4,FALSE),""))</f>
        <v/>
      </c>
      <c r="I2" s="6" t="n">
        <v>4800</v>
      </c>
      <c r="J2" s="6" t="n">
        <v>320</v>
      </c>
      <c r="K2" s="6" t="n">
        <v>0</v>
      </c>
      <c r="L2" s="7">
        <f>IF(OR(E2="",I2=""),"",IFERROR(I2+J2-K2,0))</f>
        <v/>
      </c>
      <c r="M2" s="6" t="n">
        <v>5120</v>
      </c>
      <c r="N2" s="7">
        <f>IF(L2="","",IFERROR(L2-M2,0))</f>
        <v/>
      </c>
      <c r="O2" s="5">
        <f>IF(OR(E2="",C2="",L2=""),"",IFERROR(IF(M2&gt;=L2,"Pago",IF(TODAY()&gt;C2,"Em atraso","Em aberto")),""))</f>
        <v/>
      </c>
      <c r="P2" s="8">
        <f>IF(O2="","",IF(O2="Em atraso",IFERROR(TODAY()-C2,0),0))</f>
        <v/>
      </c>
      <c r="Q2" s="2" t="inlineStr">
        <is>
          <t>Pix</t>
        </is>
      </c>
      <c r="R2" s="9" t="inlineStr">
        <is>
          <t>Recebido no vencimento</t>
        </is>
      </c>
    </row>
    <row r="3">
      <c r="A3" s="2" t="inlineStr">
        <is>
          <t>L002</t>
        </is>
      </c>
      <c r="B3" s="3" t="n">
        <v>46054</v>
      </c>
      <c r="C3" s="3" t="n">
        <v>46063</v>
      </c>
      <c r="D3" s="3" t="n">
        <v>46063</v>
      </c>
      <c r="E3" s="2" t="inlineStr">
        <is>
          <t>IM002</t>
        </is>
      </c>
      <c r="F3" s="10">
        <f>IF(E3="","",IFERROR(VLOOKUP(E3,'Cadastro de Imóveis'!$A$2:$H$101,2,FALSE),"Imóvel não encontrado"))</f>
        <v/>
      </c>
      <c r="G3" s="10">
        <f>IF(E3="","",IFERROR(VLOOKUP(E3,'Cadastro de Imóveis'!$A$2:$H$101,3,FALSE),""))</f>
        <v/>
      </c>
      <c r="H3" s="11">
        <f>IF(E3="","",IFERROR(VLOOKUP(E3,'Cadastro de Imóveis'!$A$2:$H$101,4,FALSE),""))</f>
        <v/>
      </c>
      <c r="I3" s="6" t="n">
        <v>2750</v>
      </c>
      <c r="J3" s="6" t="n">
        <v>120</v>
      </c>
      <c r="K3" s="6" t="n">
        <v>0</v>
      </c>
      <c r="L3" s="12">
        <f>IF(OR(E3="",I3=""),"",IFERROR(I3+J3-K3,0))</f>
        <v/>
      </c>
      <c r="M3" s="6" t="n">
        <v>2870</v>
      </c>
      <c r="N3" s="12">
        <f>IF(L3="","",IFERROR(L3-M3,0))</f>
        <v/>
      </c>
      <c r="O3" s="11">
        <f>IF(OR(E3="",C3="",L3=""),"",IFERROR(IF(M3&gt;=L3,"Pago",IF(TODAY()&gt;C3,"Em atraso","Em aberto")),""))</f>
        <v/>
      </c>
      <c r="P3" s="13">
        <f>IF(O3="","",IF(O3="Em atraso",IFERROR(TODAY()-C3,0),0))</f>
        <v/>
      </c>
      <c r="Q3" s="2" t="inlineStr">
        <is>
          <t>Boleto</t>
        </is>
      </c>
      <c r="R3" s="9" t="inlineStr">
        <is>
          <t>Pagamento confirmado</t>
        </is>
      </c>
    </row>
    <row r="4">
      <c r="A4" s="2" t="inlineStr">
        <is>
          <t>L003</t>
        </is>
      </c>
      <c r="B4" s="3" t="n">
        <v>46082</v>
      </c>
      <c r="C4" s="3" t="n">
        <v>46089</v>
      </c>
      <c r="D4" s="3" t="n">
        <v>46093</v>
      </c>
      <c r="E4" s="2" t="inlineStr">
        <is>
          <t>IM003</t>
        </is>
      </c>
      <c r="F4" s="4">
        <f>IF(E4="","",IFERROR(VLOOKUP(E4,'Cadastro de Imóveis'!$A$2:$H$101,2,FALSE),"Imóvel não encontrado"))</f>
        <v/>
      </c>
      <c r="G4" s="4">
        <f>IF(E4="","",IFERROR(VLOOKUP(E4,'Cadastro de Imóveis'!$A$2:$H$101,3,FALSE),""))</f>
        <v/>
      </c>
      <c r="H4" s="5">
        <f>IF(E4="","",IFERROR(VLOOKUP(E4,'Cadastro de Imóveis'!$A$2:$H$101,4,FALSE),""))</f>
        <v/>
      </c>
      <c r="I4" s="6" t="n">
        <v>3900</v>
      </c>
      <c r="J4" s="6" t="n">
        <v>200</v>
      </c>
      <c r="K4" s="6" t="n">
        <v>100</v>
      </c>
      <c r="L4" s="7">
        <f>IF(OR(E4="",I4=""),"",IFERROR(I4+J4-K4,0))</f>
        <v/>
      </c>
      <c r="M4" s="6" t="n">
        <v>4000</v>
      </c>
      <c r="N4" s="7">
        <f>IF(L4="","",IFERROR(L4-M4,0))</f>
        <v/>
      </c>
      <c r="O4" s="5">
        <f>IF(OR(E4="",C4="",L4=""),"",IFERROR(IF(M4&gt;=L4,"Pago",IF(TODAY()&gt;C4,"Em atraso","Em aberto")),""))</f>
        <v/>
      </c>
      <c r="P4" s="8">
        <f>IF(O4="","",IF(O4="Em atraso",IFERROR(TODAY()-C4,0),0))</f>
        <v/>
      </c>
      <c r="Q4" s="2" t="inlineStr">
        <is>
          <t>Transferência</t>
        </is>
      </c>
      <c r="R4" s="9" t="inlineStr">
        <is>
          <t>Desconto comercial aplicado</t>
        </is>
      </c>
    </row>
    <row r="5">
      <c r="A5" s="2" t="inlineStr">
        <is>
          <t>L004</t>
        </is>
      </c>
      <c r="B5" s="3" t="n">
        <v>46113</v>
      </c>
      <c r="C5" s="3" t="n">
        <v>46127</v>
      </c>
      <c r="D5" s="3" t="n"/>
      <c r="E5" s="2" t="inlineStr">
        <is>
          <t>IM004</t>
        </is>
      </c>
      <c r="F5" s="10">
        <f>IF(E5="","",IFERROR(VLOOKUP(E5,'Cadastro de Imóveis'!$A$2:$H$101,2,FALSE),"Imóvel não encontrado"))</f>
        <v/>
      </c>
      <c r="G5" s="10">
        <f>IF(E5="","",IFERROR(VLOOKUP(E5,'Cadastro de Imóveis'!$A$2:$H$101,3,FALSE),""))</f>
        <v/>
      </c>
      <c r="H5" s="11">
        <f>IF(E5="","",IFERROR(VLOOKUP(E5,'Cadastro de Imóveis'!$A$2:$H$101,4,FALSE),""))</f>
        <v/>
      </c>
      <c r="I5" s="6" t="n">
        <v>3200</v>
      </c>
      <c r="J5" s="6" t="n">
        <v>0</v>
      </c>
      <c r="K5" s="6" t="n">
        <v>0</v>
      </c>
      <c r="L5" s="12">
        <f>IF(OR(E5="",I5=""),"",IFERROR(I5+J5-K5,0))</f>
        <v/>
      </c>
      <c r="M5" s="6" t="n">
        <v>0</v>
      </c>
      <c r="N5" s="12">
        <f>IF(L5="","",IFERROR(L5-M5,0))</f>
        <v/>
      </c>
      <c r="O5" s="11">
        <f>IF(OR(E5="",C5="",L5=""),"",IFERROR(IF(M5&gt;=L5,"Pago",IF(TODAY()&gt;C5,"Em atraso","Em aberto")),""))</f>
        <v/>
      </c>
      <c r="P5" s="13">
        <f>IF(O5="","",IF(O5="Em atraso",IFERROR(TODAY()-C5,0),0))</f>
        <v/>
      </c>
      <c r="Q5" s="2" t="inlineStr">
        <is>
          <t>Boleto</t>
        </is>
      </c>
      <c r="R5" s="9" t="inlineStr">
        <is>
          <t>Cobrança pendente</t>
        </is>
      </c>
    </row>
    <row r="6">
      <c r="A6" s="2" t="inlineStr">
        <is>
          <t>L005</t>
        </is>
      </c>
      <c r="B6" s="3" t="n">
        <v>46143</v>
      </c>
      <c r="C6" s="3" t="n">
        <v>46147</v>
      </c>
      <c r="D6" s="3" t="n">
        <v>46147</v>
      </c>
      <c r="E6" s="2" t="inlineStr">
        <is>
          <t>IM001</t>
        </is>
      </c>
      <c r="F6" s="4">
        <f>IF(E6="","",IFERROR(VLOOKUP(E6,'Cadastro de Imóveis'!$A$2:$H$101,2,FALSE),"Imóvel não encontrado"))</f>
        <v/>
      </c>
      <c r="G6" s="4">
        <f>IF(E6="","",IFERROR(VLOOKUP(E6,'Cadastro de Imóveis'!$A$2:$H$101,3,FALSE),""))</f>
        <v/>
      </c>
      <c r="H6" s="5">
        <f>IF(E6="","",IFERROR(VLOOKUP(E6,'Cadastro de Imóveis'!$A$2:$H$101,4,FALSE),""))</f>
        <v/>
      </c>
      <c r="I6" s="6" t="n">
        <v>4800</v>
      </c>
      <c r="J6" s="6" t="n">
        <v>320</v>
      </c>
      <c r="K6" s="6" t="n">
        <v>200</v>
      </c>
      <c r="L6" s="7">
        <f>IF(OR(E6="",I6=""),"",IFERROR(I6+J6-K6,0))</f>
        <v/>
      </c>
      <c r="M6" s="6" t="n">
        <v>4920</v>
      </c>
      <c r="N6" s="7">
        <f>IF(L6="","",IFERROR(L6-M6,0))</f>
        <v/>
      </c>
      <c r="O6" s="5">
        <f>IF(OR(E6="",C6="",L6=""),"",IFERROR(IF(M6&gt;=L6,"Pago",IF(TODAY()&gt;C6,"Em atraso","Em aberto")),""))</f>
        <v/>
      </c>
      <c r="P6" s="8">
        <f>IF(O6="","",IF(O6="Em atraso",IFERROR(TODAY()-C6,0),0))</f>
        <v/>
      </c>
      <c r="Q6" s="2" t="inlineStr">
        <is>
          <t>Pix</t>
        </is>
      </c>
      <c r="R6" s="9" t="inlineStr">
        <is>
          <t>Acordo de desconto registrado</t>
        </is>
      </c>
    </row>
    <row r="7">
      <c r="A7" s="2" t="inlineStr">
        <is>
          <t>L006</t>
        </is>
      </c>
      <c r="B7" s="3" t="n">
        <v>46174</v>
      </c>
      <c r="C7" s="3" t="n">
        <v>46183</v>
      </c>
      <c r="D7" s="3" t="n">
        <v>46185</v>
      </c>
      <c r="E7" s="2" t="inlineStr">
        <is>
          <t>IM002</t>
        </is>
      </c>
      <c r="F7" s="10">
        <f>IF(E7="","",IFERROR(VLOOKUP(E7,'Cadastro de Imóveis'!$A$2:$H$101,2,FALSE),"Imóvel não encontrado"))</f>
        <v/>
      </c>
      <c r="G7" s="10">
        <f>IF(E7="","",IFERROR(VLOOKUP(E7,'Cadastro de Imóveis'!$A$2:$H$101,3,FALSE),""))</f>
        <v/>
      </c>
      <c r="H7" s="11">
        <f>IF(E7="","",IFERROR(VLOOKUP(E7,'Cadastro de Imóveis'!$A$2:$H$101,4,FALSE),""))</f>
        <v/>
      </c>
      <c r="I7" s="6" t="n">
        <v>2750</v>
      </c>
      <c r="J7" s="6" t="n">
        <v>100</v>
      </c>
      <c r="K7" s="6" t="n">
        <v>0</v>
      </c>
      <c r="L7" s="12">
        <f>IF(OR(E7="",I7=""),"",IFERROR(I7+J7-K7,0))</f>
        <v/>
      </c>
      <c r="M7" s="6" t="n">
        <v>2850</v>
      </c>
      <c r="N7" s="12">
        <f>IF(L7="","",IFERROR(L7-M7,0))</f>
        <v/>
      </c>
      <c r="O7" s="11">
        <f>IF(OR(E7="",C7="",L7=""),"",IFERROR(IF(M7&gt;=L7,"Pago",IF(TODAY()&gt;C7,"Em atraso","Em aberto")),""))</f>
        <v/>
      </c>
      <c r="P7" s="13">
        <f>IF(O7="","",IF(O7="Em atraso",IFERROR(TODAY()-C7,0),0))</f>
        <v/>
      </c>
      <c r="Q7" s="2" t="inlineStr">
        <is>
          <t>Transferência</t>
        </is>
      </c>
      <c r="R7" s="9" t="inlineStr">
        <is>
          <t>Pagamento recebido após o vencimento</t>
        </is>
      </c>
    </row>
    <row r="8">
      <c r="A8" s="2" t="inlineStr">
        <is>
          <t>L007</t>
        </is>
      </c>
      <c r="B8" s="3" t="n">
        <v>46204</v>
      </c>
      <c r="C8" s="3" t="n">
        <v>46211</v>
      </c>
      <c r="D8" s="3" t="n">
        <v>46218</v>
      </c>
      <c r="E8" s="2" t="inlineStr">
        <is>
          <t>IM003</t>
        </is>
      </c>
      <c r="F8" s="4">
        <f>IF(E8="","",IFERROR(VLOOKUP(E8,'Cadastro de Imóveis'!$A$2:$H$101,2,FALSE),"Imóvel não encontrado"))</f>
        <v/>
      </c>
      <c r="G8" s="4">
        <f>IF(E8="","",IFERROR(VLOOKUP(E8,'Cadastro de Imóveis'!$A$2:$H$101,3,FALSE),""))</f>
        <v/>
      </c>
      <c r="H8" s="5">
        <f>IF(E8="","",IFERROR(VLOOKUP(E8,'Cadastro de Imóveis'!$A$2:$H$101,4,FALSE),""))</f>
        <v/>
      </c>
      <c r="I8" s="6" t="n">
        <v>3900</v>
      </c>
      <c r="J8" s="6" t="n">
        <v>150</v>
      </c>
      <c r="K8" s="6" t="n">
        <v>0</v>
      </c>
      <c r="L8" s="7">
        <f>IF(OR(E8="",I8=""),"",IFERROR(I8+J8-K8,0))</f>
        <v/>
      </c>
      <c r="M8" s="6" t="n">
        <v>2000</v>
      </c>
      <c r="N8" s="7">
        <f>IF(L8="","",IFERROR(L8-M8,0))</f>
        <v/>
      </c>
      <c r="O8" s="5">
        <f>IF(OR(E8="",C8="",L8=""),"",IFERROR(IF(M8&gt;=L8,"Pago",IF(TODAY()&gt;C8,"Em atraso","Em aberto")),""))</f>
        <v/>
      </c>
      <c r="P8" s="8">
        <f>IF(O8="","",IF(O8="Em atraso",IFERROR(TODAY()-C8,0),0))</f>
        <v/>
      </c>
      <c r="Q8" s="2" t="inlineStr">
        <is>
          <t>Boleto</t>
        </is>
      </c>
      <c r="R8" s="9" t="inlineStr">
        <is>
          <t>Pagamento parcial recebido</t>
        </is>
      </c>
    </row>
    <row r="9">
      <c r="A9" s="2" t="inlineStr">
        <is>
          <t>L008</t>
        </is>
      </c>
      <c r="B9" s="3" t="n">
        <v>46235</v>
      </c>
      <c r="C9" s="3" t="n">
        <v>46249</v>
      </c>
      <c r="D9" s="3" t="n"/>
      <c r="E9" s="2" t="inlineStr">
        <is>
          <t>IM004</t>
        </is>
      </c>
      <c r="F9" s="10">
        <f>IF(E9="","",IFERROR(VLOOKUP(E9,'Cadastro de Imóveis'!$A$2:$H$101,2,FALSE),"Imóvel não encontrado"))</f>
        <v/>
      </c>
      <c r="G9" s="10">
        <f>IF(E9="","",IFERROR(VLOOKUP(E9,'Cadastro de Imóveis'!$A$2:$H$101,3,FALSE),""))</f>
        <v/>
      </c>
      <c r="H9" s="11">
        <f>IF(E9="","",IFERROR(VLOOKUP(E9,'Cadastro de Imóveis'!$A$2:$H$101,4,FALSE),""))</f>
        <v/>
      </c>
      <c r="I9" s="6" t="n">
        <v>3200</v>
      </c>
      <c r="J9" s="6" t="n">
        <v>0</v>
      </c>
      <c r="K9" s="6" t="n">
        <v>0</v>
      </c>
      <c r="L9" s="12">
        <f>IF(OR(E9="",I9=""),"",IFERROR(I9+J9-K9,0))</f>
        <v/>
      </c>
      <c r="M9" s="6" t="n">
        <v>0</v>
      </c>
      <c r="N9" s="12">
        <f>IF(L9="","",IFERROR(L9-M9,0))</f>
        <v/>
      </c>
      <c r="O9" s="11">
        <f>IF(OR(E9="",C9="",L9=""),"",IFERROR(IF(M9&gt;=L9,"Pago",IF(TODAY()&gt;C9,"Em atraso","Em aberto")),""))</f>
        <v/>
      </c>
      <c r="P9" s="13">
        <f>IF(O9="","",IF(O9="Em atraso",IFERROR(TODAY()-C9,0),0))</f>
        <v/>
      </c>
      <c r="Q9" s="2" t="inlineStr">
        <is>
          <t>Boleto</t>
        </is>
      </c>
      <c r="R9" s="9" t="inlineStr">
        <is>
          <t>Em cobrança</t>
        </is>
      </c>
    </row>
    <row r="10">
      <c r="A10" s="2" t="inlineStr">
        <is>
          <t>L009</t>
        </is>
      </c>
      <c r="B10" s="3" t="n">
        <v>46235</v>
      </c>
      <c r="C10" s="3" t="n">
        <v>46280</v>
      </c>
      <c r="D10" s="3" t="n"/>
      <c r="E10" s="2" t="inlineStr">
        <is>
          <t>IM001</t>
        </is>
      </c>
      <c r="F10" s="4">
        <f>IF(E10="","",IFERROR(VLOOKUP(E10,'Cadastro de Imóveis'!$A$2:$H$101,2,FALSE),"Imóvel não encontrado"))</f>
        <v/>
      </c>
      <c r="G10" s="4">
        <f>IF(E10="","",IFERROR(VLOOKUP(E10,'Cadastro de Imóveis'!$A$2:$H$101,3,FALSE),""))</f>
        <v/>
      </c>
      <c r="H10" s="5">
        <f>IF(E10="","",IFERROR(VLOOKUP(E10,'Cadastro de Imóveis'!$A$2:$H$101,4,FALSE),""))</f>
        <v/>
      </c>
      <c r="I10" s="6" t="n">
        <v>4800</v>
      </c>
      <c r="J10" s="6" t="n">
        <v>320</v>
      </c>
      <c r="K10" s="6" t="n">
        <v>0</v>
      </c>
      <c r="L10" s="7">
        <f>IF(OR(E10="",I10=""),"",IFERROR(I10+J10-K10,0))</f>
        <v/>
      </c>
      <c r="M10" s="6" t="n">
        <v>0</v>
      </c>
      <c r="N10" s="7">
        <f>IF(L10="","",IFERROR(L10-M10,0))</f>
        <v/>
      </c>
      <c r="O10" s="5">
        <f>IF(OR(E10="",C10="",L10=""),"",IFERROR(IF(M10&gt;=L10,"Pago",IF(TODAY()&gt;C10,"Em atraso","Em aberto")),""))</f>
        <v/>
      </c>
      <c r="P10" s="8">
        <f>IF(O10="","",IF(O10="Em atraso",IFERROR(TODAY()-C10,0),0))</f>
        <v/>
      </c>
      <c r="Q10" s="2" t="inlineStr">
        <is>
          <t>Pix</t>
        </is>
      </c>
      <c r="R10" s="9" t="inlineStr">
        <is>
          <t>Vencimento programado</t>
        </is>
      </c>
    </row>
    <row r="11">
      <c r="A11" s="2" t="inlineStr">
        <is>
          <t>L010</t>
        </is>
      </c>
      <c r="B11" s="3" t="n">
        <v>46235</v>
      </c>
      <c r="C11" s="3" t="n">
        <v>46290</v>
      </c>
      <c r="D11" s="3" t="n">
        <v>46270</v>
      </c>
      <c r="E11" s="2" t="inlineStr">
        <is>
          <t>IM002</t>
        </is>
      </c>
      <c r="F11" s="10">
        <f>IF(E11="","",IFERROR(VLOOKUP(E11,'Cadastro de Imóveis'!$A$2:$H$101,2,FALSE),"Imóvel não encontrado"))</f>
        <v/>
      </c>
      <c r="G11" s="10">
        <f>IF(E11="","",IFERROR(VLOOKUP(E11,'Cadastro de Imóveis'!$A$2:$H$101,3,FALSE),""))</f>
        <v/>
      </c>
      <c r="H11" s="11">
        <f>IF(E11="","",IFERROR(VLOOKUP(E11,'Cadastro de Imóveis'!$A$2:$H$101,4,FALSE),""))</f>
        <v/>
      </c>
      <c r="I11" s="6" t="n">
        <v>2750</v>
      </c>
      <c r="J11" s="6" t="n">
        <v>120</v>
      </c>
      <c r="K11" s="6" t="n">
        <v>70</v>
      </c>
      <c r="L11" s="12">
        <f>IF(OR(E11="",I11=""),"",IFERROR(I11+J11-K11,0))</f>
        <v/>
      </c>
      <c r="M11" s="6" t="n">
        <v>2800</v>
      </c>
      <c r="N11" s="12">
        <f>IF(L11="","",IFERROR(L11-M11,0))</f>
        <v/>
      </c>
      <c r="O11" s="11">
        <f>IF(OR(E11="",C11="",L11=""),"",IFERROR(IF(M11&gt;=L11,"Pago",IF(TODAY()&gt;C11,"Em atraso","Em aberto")),""))</f>
        <v/>
      </c>
      <c r="P11" s="13">
        <f>IF(O11="","",IF(O11="Em atraso",IFERROR(TODAY()-C11,0),0))</f>
        <v/>
      </c>
      <c r="Q11" s="2" t="inlineStr">
        <is>
          <t>Cartão</t>
        </is>
      </c>
      <c r="R11" s="9" t="inlineStr">
        <is>
          <t>Pagamento antecipado confirmado</t>
        </is>
      </c>
    </row>
    <row r="12">
      <c r="A12" s="2" t="n"/>
      <c r="B12" s="3" t="n"/>
      <c r="C12" s="3" t="n"/>
      <c r="D12" s="3" t="n"/>
      <c r="E12" s="2" t="n"/>
      <c r="F12" s="4">
        <f>IF(E12="","",IFERROR(VLOOKUP(E12,'Cadastro de Imóveis'!$A$2:$H$101,2,FALSE),"Imóvel não encontrado"))</f>
        <v/>
      </c>
      <c r="G12" s="4">
        <f>IF(E12="","",IFERROR(VLOOKUP(E12,'Cadastro de Imóveis'!$A$2:$H$101,3,FALSE),""))</f>
        <v/>
      </c>
      <c r="H12" s="5">
        <f>IF(E12="","",IFERROR(VLOOKUP(E12,'Cadastro de Imóveis'!$A$2:$H$101,4,FALSE),""))</f>
        <v/>
      </c>
      <c r="I12" s="6" t="n"/>
      <c r="J12" s="6" t="n"/>
      <c r="K12" s="6" t="n"/>
      <c r="L12" s="7">
        <f>IF(OR(E12="",I12=""),"",IFERROR(I12+J12-K12,0))</f>
        <v/>
      </c>
      <c r="M12" s="6" t="n"/>
      <c r="N12" s="7">
        <f>IF(L12="","",IFERROR(L12-M12,0))</f>
        <v/>
      </c>
      <c r="O12" s="5">
        <f>IF(OR(E12="",C12="",L12=""),"",IFERROR(IF(M12&gt;=L12,"Pago",IF(TODAY()&gt;C12,"Em atraso","Em aberto")),""))</f>
        <v/>
      </c>
      <c r="P12" s="8">
        <f>IF(O12="","",IF(O12="Em atraso",IFERROR(TODAY()-C12,0),0))</f>
        <v/>
      </c>
      <c r="Q12" s="2" t="n"/>
      <c r="R12" s="9" t="n"/>
    </row>
    <row r="13">
      <c r="A13" s="2" t="n"/>
      <c r="B13" s="3" t="n"/>
      <c r="C13" s="3" t="n"/>
      <c r="D13" s="3" t="n"/>
      <c r="E13" s="2" t="n"/>
      <c r="F13" s="10">
        <f>IF(E13="","",IFERROR(VLOOKUP(E13,'Cadastro de Imóveis'!$A$2:$H$101,2,FALSE),"Imóvel não encontrado"))</f>
        <v/>
      </c>
      <c r="G13" s="10">
        <f>IF(E13="","",IFERROR(VLOOKUP(E13,'Cadastro de Imóveis'!$A$2:$H$101,3,FALSE),""))</f>
        <v/>
      </c>
      <c r="H13" s="11">
        <f>IF(E13="","",IFERROR(VLOOKUP(E13,'Cadastro de Imóveis'!$A$2:$H$101,4,FALSE),""))</f>
        <v/>
      </c>
      <c r="I13" s="6" t="n"/>
      <c r="J13" s="6" t="n"/>
      <c r="K13" s="6" t="n"/>
      <c r="L13" s="12">
        <f>IF(OR(E13="",I13=""),"",IFERROR(I13+J13-K13,0))</f>
        <v/>
      </c>
      <c r="M13" s="6" t="n"/>
      <c r="N13" s="12">
        <f>IF(L13="","",IFERROR(L13-M13,0))</f>
        <v/>
      </c>
      <c r="O13" s="11">
        <f>IF(OR(E13="",C13="",L13=""),"",IFERROR(IF(M13&gt;=L13,"Pago",IF(TODAY()&gt;C13,"Em atraso","Em aberto")),""))</f>
        <v/>
      </c>
      <c r="P13" s="13">
        <f>IF(O13="","",IF(O13="Em atraso",IFERROR(TODAY()-C13,0),0))</f>
        <v/>
      </c>
      <c r="Q13" s="2" t="n"/>
      <c r="R13" s="9" t="n"/>
    </row>
    <row r="14">
      <c r="A14" s="2" t="n"/>
      <c r="B14" s="3" t="n"/>
      <c r="C14" s="3" t="n"/>
      <c r="D14" s="3" t="n"/>
      <c r="E14" s="2" t="n"/>
      <c r="F14" s="4">
        <f>IF(E14="","",IFERROR(VLOOKUP(E14,'Cadastro de Imóveis'!$A$2:$H$101,2,FALSE),"Imóvel não encontrado"))</f>
        <v/>
      </c>
      <c r="G14" s="4">
        <f>IF(E14="","",IFERROR(VLOOKUP(E14,'Cadastro de Imóveis'!$A$2:$H$101,3,FALSE),""))</f>
        <v/>
      </c>
      <c r="H14" s="5">
        <f>IF(E14="","",IFERROR(VLOOKUP(E14,'Cadastro de Imóveis'!$A$2:$H$101,4,FALSE),""))</f>
        <v/>
      </c>
      <c r="I14" s="6" t="n"/>
      <c r="J14" s="6" t="n"/>
      <c r="K14" s="6" t="n"/>
      <c r="L14" s="7">
        <f>IF(OR(E14="",I14=""),"",IFERROR(I14+J14-K14,0))</f>
        <v/>
      </c>
      <c r="M14" s="6" t="n"/>
      <c r="N14" s="7">
        <f>IF(L14="","",IFERROR(L14-M14,0))</f>
        <v/>
      </c>
      <c r="O14" s="5">
        <f>IF(OR(E14="",C14="",L14=""),"",IFERROR(IF(M14&gt;=L14,"Pago",IF(TODAY()&gt;C14,"Em atraso","Em aberto")),""))</f>
        <v/>
      </c>
      <c r="P14" s="8">
        <f>IF(O14="","",IF(O14="Em atraso",IFERROR(TODAY()-C14,0),0))</f>
        <v/>
      </c>
      <c r="Q14" s="2" t="n"/>
      <c r="R14" s="9" t="n"/>
    </row>
    <row r="15">
      <c r="A15" s="2" t="n"/>
      <c r="B15" s="3" t="n"/>
      <c r="C15" s="3" t="n"/>
      <c r="D15" s="3" t="n"/>
      <c r="E15" s="2" t="n"/>
      <c r="F15" s="10">
        <f>IF(E15="","",IFERROR(VLOOKUP(E15,'Cadastro de Imóveis'!$A$2:$H$101,2,FALSE),"Imóvel não encontrado"))</f>
        <v/>
      </c>
      <c r="G15" s="10">
        <f>IF(E15="","",IFERROR(VLOOKUP(E15,'Cadastro de Imóveis'!$A$2:$H$101,3,FALSE),""))</f>
        <v/>
      </c>
      <c r="H15" s="11">
        <f>IF(E15="","",IFERROR(VLOOKUP(E15,'Cadastro de Imóveis'!$A$2:$H$101,4,FALSE),""))</f>
        <v/>
      </c>
      <c r="I15" s="6" t="n"/>
      <c r="J15" s="6" t="n"/>
      <c r="K15" s="6" t="n"/>
      <c r="L15" s="12">
        <f>IF(OR(E15="",I15=""),"",IFERROR(I15+J15-K15,0))</f>
        <v/>
      </c>
      <c r="M15" s="6" t="n"/>
      <c r="N15" s="12">
        <f>IF(L15="","",IFERROR(L15-M15,0))</f>
        <v/>
      </c>
      <c r="O15" s="11">
        <f>IF(OR(E15="",C15="",L15=""),"",IFERROR(IF(M15&gt;=L15,"Pago",IF(TODAY()&gt;C15,"Em atraso","Em aberto")),""))</f>
        <v/>
      </c>
      <c r="P15" s="13">
        <f>IF(O15="","",IF(O15="Em atraso",IFERROR(TODAY()-C15,0),0))</f>
        <v/>
      </c>
      <c r="Q15" s="2" t="n"/>
      <c r="R15" s="9" t="n"/>
    </row>
    <row r="16">
      <c r="A16" s="2" t="n"/>
      <c r="B16" s="3" t="n"/>
      <c r="C16" s="3" t="n"/>
      <c r="D16" s="3" t="n"/>
      <c r="E16" s="2" t="n"/>
      <c r="F16" s="4">
        <f>IF(E16="","",IFERROR(VLOOKUP(E16,'Cadastro de Imóveis'!$A$2:$H$101,2,FALSE),"Imóvel não encontrado"))</f>
        <v/>
      </c>
      <c r="G16" s="4">
        <f>IF(E16="","",IFERROR(VLOOKUP(E16,'Cadastro de Imóveis'!$A$2:$H$101,3,FALSE),""))</f>
        <v/>
      </c>
      <c r="H16" s="5">
        <f>IF(E16="","",IFERROR(VLOOKUP(E16,'Cadastro de Imóveis'!$A$2:$H$101,4,FALSE),""))</f>
        <v/>
      </c>
      <c r="I16" s="6" t="n"/>
      <c r="J16" s="6" t="n"/>
      <c r="K16" s="6" t="n"/>
      <c r="L16" s="7">
        <f>IF(OR(E16="",I16=""),"",IFERROR(I16+J16-K16,0))</f>
        <v/>
      </c>
      <c r="M16" s="6" t="n"/>
      <c r="N16" s="7">
        <f>IF(L16="","",IFERROR(L16-M16,0))</f>
        <v/>
      </c>
      <c r="O16" s="5">
        <f>IF(OR(E16="",C16="",L16=""),"",IFERROR(IF(M16&gt;=L16,"Pago",IF(TODAY()&gt;C16,"Em atraso","Em aberto")),""))</f>
        <v/>
      </c>
      <c r="P16" s="8">
        <f>IF(O16="","",IF(O16="Em atraso",IFERROR(TODAY()-C16,0),0))</f>
        <v/>
      </c>
      <c r="Q16" s="2" t="n"/>
      <c r="R16" s="9" t="n"/>
    </row>
    <row r="17">
      <c r="A17" s="2" t="n"/>
      <c r="B17" s="3" t="n"/>
      <c r="C17" s="3" t="n"/>
      <c r="D17" s="3" t="n"/>
      <c r="E17" s="2" t="n"/>
      <c r="F17" s="10">
        <f>IF(E17="","",IFERROR(VLOOKUP(E17,'Cadastro de Imóveis'!$A$2:$H$101,2,FALSE),"Imóvel não encontrado"))</f>
        <v/>
      </c>
      <c r="G17" s="10">
        <f>IF(E17="","",IFERROR(VLOOKUP(E17,'Cadastro de Imóveis'!$A$2:$H$101,3,FALSE),""))</f>
        <v/>
      </c>
      <c r="H17" s="11">
        <f>IF(E17="","",IFERROR(VLOOKUP(E17,'Cadastro de Imóveis'!$A$2:$H$101,4,FALSE),""))</f>
        <v/>
      </c>
      <c r="I17" s="6" t="n"/>
      <c r="J17" s="6" t="n"/>
      <c r="K17" s="6" t="n"/>
      <c r="L17" s="12">
        <f>IF(OR(E17="",I17=""),"",IFERROR(I17+J17-K17,0))</f>
        <v/>
      </c>
      <c r="M17" s="6" t="n"/>
      <c r="N17" s="12">
        <f>IF(L17="","",IFERROR(L17-M17,0))</f>
        <v/>
      </c>
      <c r="O17" s="11">
        <f>IF(OR(E17="",C17="",L17=""),"",IFERROR(IF(M17&gt;=L17,"Pago",IF(TODAY()&gt;C17,"Em atraso","Em aberto")),""))</f>
        <v/>
      </c>
      <c r="P17" s="13">
        <f>IF(O17="","",IF(O17="Em atraso",IFERROR(TODAY()-C17,0),0))</f>
        <v/>
      </c>
      <c r="Q17" s="2" t="n"/>
      <c r="R17" s="9" t="n"/>
    </row>
    <row r="18">
      <c r="A18" s="2" t="n"/>
      <c r="B18" s="3" t="n"/>
      <c r="C18" s="3" t="n"/>
      <c r="D18" s="3" t="n"/>
      <c r="E18" s="2" t="n"/>
      <c r="F18" s="4">
        <f>IF(E18="","",IFERROR(VLOOKUP(E18,'Cadastro de Imóveis'!$A$2:$H$101,2,FALSE),"Imóvel não encontrado"))</f>
        <v/>
      </c>
      <c r="G18" s="4">
        <f>IF(E18="","",IFERROR(VLOOKUP(E18,'Cadastro de Imóveis'!$A$2:$H$101,3,FALSE),""))</f>
        <v/>
      </c>
      <c r="H18" s="5">
        <f>IF(E18="","",IFERROR(VLOOKUP(E18,'Cadastro de Imóveis'!$A$2:$H$101,4,FALSE),""))</f>
        <v/>
      </c>
      <c r="I18" s="6" t="n"/>
      <c r="J18" s="6" t="n"/>
      <c r="K18" s="6" t="n"/>
      <c r="L18" s="7">
        <f>IF(OR(E18="",I18=""),"",IFERROR(I18+J18-K18,0))</f>
        <v/>
      </c>
      <c r="M18" s="6" t="n"/>
      <c r="N18" s="7">
        <f>IF(L18="","",IFERROR(L18-M18,0))</f>
        <v/>
      </c>
      <c r="O18" s="5">
        <f>IF(OR(E18="",C18="",L18=""),"",IFERROR(IF(M18&gt;=L18,"Pago",IF(TODAY()&gt;C18,"Em atraso","Em aberto")),""))</f>
        <v/>
      </c>
      <c r="P18" s="8">
        <f>IF(O18="","",IF(O18="Em atraso",IFERROR(TODAY()-C18,0),0))</f>
        <v/>
      </c>
      <c r="Q18" s="2" t="n"/>
      <c r="R18" s="9" t="n"/>
    </row>
    <row r="19">
      <c r="A19" s="2" t="n"/>
      <c r="B19" s="3" t="n"/>
      <c r="C19" s="3" t="n"/>
      <c r="D19" s="3" t="n"/>
      <c r="E19" s="2" t="n"/>
      <c r="F19" s="10">
        <f>IF(E19="","",IFERROR(VLOOKUP(E19,'Cadastro de Imóveis'!$A$2:$H$101,2,FALSE),"Imóvel não encontrado"))</f>
        <v/>
      </c>
      <c r="G19" s="10">
        <f>IF(E19="","",IFERROR(VLOOKUP(E19,'Cadastro de Imóveis'!$A$2:$H$101,3,FALSE),""))</f>
        <v/>
      </c>
      <c r="H19" s="11">
        <f>IF(E19="","",IFERROR(VLOOKUP(E19,'Cadastro de Imóveis'!$A$2:$H$101,4,FALSE),""))</f>
        <v/>
      </c>
      <c r="I19" s="6" t="n"/>
      <c r="J19" s="6" t="n"/>
      <c r="K19" s="6" t="n"/>
      <c r="L19" s="12">
        <f>IF(OR(E19="",I19=""),"",IFERROR(I19+J19-K19,0))</f>
        <v/>
      </c>
      <c r="M19" s="6" t="n"/>
      <c r="N19" s="12">
        <f>IF(L19="","",IFERROR(L19-M19,0))</f>
        <v/>
      </c>
      <c r="O19" s="11">
        <f>IF(OR(E19="",C19="",L19=""),"",IFERROR(IF(M19&gt;=L19,"Pago",IF(TODAY()&gt;C19,"Em atraso","Em aberto")),""))</f>
        <v/>
      </c>
      <c r="P19" s="13">
        <f>IF(O19="","",IF(O19="Em atraso",IFERROR(TODAY()-C19,0),0))</f>
        <v/>
      </c>
      <c r="Q19" s="2" t="n"/>
      <c r="R19" s="9" t="n"/>
    </row>
    <row r="20">
      <c r="A20" s="2" t="n"/>
      <c r="B20" s="3" t="n"/>
      <c r="C20" s="3" t="n"/>
      <c r="D20" s="3" t="n"/>
      <c r="E20" s="2" t="n"/>
      <c r="F20" s="4">
        <f>IF(E20="","",IFERROR(VLOOKUP(E20,'Cadastro de Imóveis'!$A$2:$H$101,2,FALSE),"Imóvel não encontrado"))</f>
        <v/>
      </c>
      <c r="G20" s="4">
        <f>IF(E20="","",IFERROR(VLOOKUP(E20,'Cadastro de Imóveis'!$A$2:$H$101,3,FALSE),""))</f>
        <v/>
      </c>
      <c r="H20" s="5">
        <f>IF(E20="","",IFERROR(VLOOKUP(E20,'Cadastro de Imóveis'!$A$2:$H$101,4,FALSE),""))</f>
        <v/>
      </c>
      <c r="I20" s="6" t="n"/>
      <c r="J20" s="6" t="n"/>
      <c r="K20" s="6" t="n"/>
      <c r="L20" s="7">
        <f>IF(OR(E20="",I20=""),"",IFERROR(I20+J20-K20,0))</f>
        <v/>
      </c>
      <c r="M20" s="6" t="n"/>
      <c r="N20" s="7">
        <f>IF(L20="","",IFERROR(L20-M20,0))</f>
        <v/>
      </c>
      <c r="O20" s="5">
        <f>IF(OR(E20="",C20="",L20=""),"",IFERROR(IF(M20&gt;=L20,"Pago",IF(TODAY()&gt;C20,"Em atraso","Em aberto")),""))</f>
        <v/>
      </c>
      <c r="P20" s="8">
        <f>IF(O20="","",IF(O20="Em atraso",IFERROR(TODAY()-C20,0),0))</f>
        <v/>
      </c>
      <c r="Q20" s="2" t="n"/>
      <c r="R20" s="9" t="n"/>
    </row>
    <row r="21">
      <c r="A21" s="2" t="n"/>
      <c r="B21" s="3" t="n"/>
      <c r="C21" s="3" t="n"/>
      <c r="D21" s="3" t="n"/>
      <c r="E21" s="2" t="n"/>
      <c r="F21" s="10">
        <f>IF(E21="","",IFERROR(VLOOKUP(E21,'Cadastro de Imóveis'!$A$2:$H$101,2,FALSE),"Imóvel não encontrado"))</f>
        <v/>
      </c>
      <c r="G21" s="10">
        <f>IF(E21="","",IFERROR(VLOOKUP(E21,'Cadastro de Imóveis'!$A$2:$H$101,3,FALSE),""))</f>
        <v/>
      </c>
      <c r="H21" s="11">
        <f>IF(E21="","",IFERROR(VLOOKUP(E21,'Cadastro de Imóveis'!$A$2:$H$101,4,FALSE),""))</f>
        <v/>
      </c>
      <c r="I21" s="6" t="n"/>
      <c r="J21" s="6" t="n"/>
      <c r="K21" s="6" t="n"/>
      <c r="L21" s="12">
        <f>IF(OR(E21="",I21=""),"",IFERROR(I21+J21-K21,0))</f>
        <v/>
      </c>
      <c r="M21" s="6" t="n"/>
      <c r="N21" s="12">
        <f>IF(L21="","",IFERROR(L21-M21,0))</f>
        <v/>
      </c>
      <c r="O21" s="11">
        <f>IF(OR(E21="",C21="",L21=""),"",IFERROR(IF(M21&gt;=L21,"Pago",IF(TODAY()&gt;C21,"Em atraso","Em aberto")),""))</f>
        <v/>
      </c>
      <c r="P21" s="13">
        <f>IF(O21="","",IF(O21="Em atraso",IFERROR(TODAY()-C21,0),0))</f>
        <v/>
      </c>
      <c r="Q21" s="2" t="n"/>
      <c r="R21" s="9" t="n"/>
    </row>
    <row r="22">
      <c r="A22" s="2" t="n"/>
      <c r="B22" s="3" t="n"/>
      <c r="C22" s="3" t="n"/>
      <c r="D22" s="3" t="n"/>
      <c r="E22" s="2" t="n"/>
      <c r="F22" s="4">
        <f>IF(E22="","",IFERROR(VLOOKUP(E22,'Cadastro de Imóveis'!$A$2:$H$101,2,FALSE),"Imóvel não encontrado"))</f>
        <v/>
      </c>
      <c r="G22" s="4">
        <f>IF(E22="","",IFERROR(VLOOKUP(E22,'Cadastro de Imóveis'!$A$2:$H$101,3,FALSE),""))</f>
        <v/>
      </c>
      <c r="H22" s="5">
        <f>IF(E22="","",IFERROR(VLOOKUP(E22,'Cadastro de Imóveis'!$A$2:$H$101,4,FALSE),""))</f>
        <v/>
      </c>
      <c r="I22" s="6" t="n"/>
      <c r="J22" s="6" t="n"/>
      <c r="K22" s="6" t="n"/>
      <c r="L22" s="7">
        <f>IF(OR(E22="",I22=""),"",IFERROR(I22+J22-K22,0))</f>
        <v/>
      </c>
      <c r="M22" s="6" t="n"/>
      <c r="N22" s="7">
        <f>IF(L22="","",IFERROR(L22-M22,0))</f>
        <v/>
      </c>
      <c r="O22" s="5">
        <f>IF(OR(E22="",C22="",L22=""),"",IFERROR(IF(M22&gt;=L22,"Pago",IF(TODAY()&gt;C22,"Em atraso","Em aberto")),""))</f>
        <v/>
      </c>
      <c r="P22" s="8">
        <f>IF(O22="","",IF(O22="Em atraso",IFERROR(TODAY()-C22,0),0))</f>
        <v/>
      </c>
      <c r="Q22" s="2" t="n"/>
      <c r="R22" s="9" t="n"/>
    </row>
    <row r="23">
      <c r="A23" s="2" t="n"/>
      <c r="B23" s="3" t="n"/>
      <c r="C23" s="3" t="n"/>
      <c r="D23" s="3" t="n"/>
      <c r="E23" s="2" t="n"/>
      <c r="F23" s="10">
        <f>IF(E23="","",IFERROR(VLOOKUP(E23,'Cadastro de Imóveis'!$A$2:$H$101,2,FALSE),"Imóvel não encontrado"))</f>
        <v/>
      </c>
      <c r="G23" s="10">
        <f>IF(E23="","",IFERROR(VLOOKUP(E23,'Cadastro de Imóveis'!$A$2:$H$101,3,FALSE),""))</f>
        <v/>
      </c>
      <c r="H23" s="11">
        <f>IF(E23="","",IFERROR(VLOOKUP(E23,'Cadastro de Imóveis'!$A$2:$H$101,4,FALSE),""))</f>
        <v/>
      </c>
      <c r="I23" s="6" t="n"/>
      <c r="J23" s="6" t="n"/>
      <c r="K23" s="6" t="n"/>
      <c r="L23" s="12">
        <f>IF(OR(E23="",I23=""),"",IFERROR(I23+J23-K23,0))</f>
        <v/>
      </c>
      <c r="M23" s="6" t="n"/>
      <c r="N23" s="12">
        <f>IF(L23="","",IFERROR(L23-M23,0))</f>
        <v/>
      </c>
      <c r="O23" s="11">
        <f>IF(OR(E23="",C23="",L23=""),"",IFERROR(IF(M23&gt;=L23,"Pago",IF(TODAY()&gt;C23,"Em atraso","Em aberto")),""))</f>
        <v/>
      </c>
      <c r="P23" s="13">
        <f>IF(O23="","",IF(O23="Em atraso",IFERROR(TODAY()-C23,0),0))</f>
        <v/>
      </c>
      <c r="Q23" s="2" t="n"/>
      <c r="R23" s="9" t="n"/>
    </row>
    <row r="24">
      <c r="A24" s="2" t="n"/>
      <c r="B24" s="3" t="n"/>
      <c r="C24" s="3" t="n"/>
      <c r="D24" s="3" t="n"/>
      <c r="E24" s="2" t="n"/>
      <c r="F24" s="4">
        <f>IF(E24="","",IFERROR(VLOOKUP(E24,'Cadastro de Imóveis'!$A$2:$H$101,2,FALSE),"Imóvel não encontrado"))</f>
        <v/>
      </c>
      <c r="G24" s="4">
        <f>IF(E24="","",IFERROR(VLOOKUP(E24,'Cadastro de Imóveis'!$A$2:$H$101,3,FALSE),""))</f>
        <v/>
      </c>
      <c r="H24" s="5">
        <f>IF(E24="","",IFERROR(VLOOKUP(E24,'Cadastro de Imóveis'!$A$2:$H$101,4,FALSE),""))</f>
        <v/>
      </c>
      <c r="I24" s="6" t="n"/>
      <c r="J24" s="6" t="n"/>
      <c r="K24" s="6" t="n"/>
      <c r="L24" s="7">
        <f>IF(OR(E24="",I24=""),"",IFERROR(I24+J24-K24,0))</f>
        <v/>
      </c>
      <c r="M24" s="6" t="n"/>
      <c r="N24" s="7">
        <f>IF(L24="","",IFERROR(L24-M24,0))</f>
        <v/>
      </c>
      <c r="O24" s="5">
        <f>IF(OR(E24="",C24="",L24=""),"",IFERROR(IF(M24&gt;=L24,"Pago",IF(TODAY()&gt;C24,"Em atraso","Em aberto")),""))</f>
        <v/>
      </c>
      <c r="P24" s="8">
        <f>IF(O24="","",IF(O24="Em atraso",IFERROR(TODAY()-C24,0),0))</f>
        <v/>
      </c>
      <c r="Q24" s="2" t="n"/>
      <c r="R24" s="9" t="n"/>
    </row>
    <row r="25">
      <c r="A25" s="2" t="n"/>
      <c r="B25" s="3" t="n"/>
      <c r="C25" s="3" t="n"/>
      <c r="D25" s="3" t="n"/>
      <c r="E25" s="2" t="n"/>
      <c r="F25" s="10">
        <f>IF(E25="","",IFERROR(VLOOKUP(E25,'Cadastro de Imóveis'!$A$2:$H$101,2,FALSE),"Imóvel não encontrado"))</f>
        <v/>
      </c>
      <c r="G25" s="10">
        <f>IF(E25="","",IFERROR(VLOOKUP(E25,'Cadastro de Imóveis'!$A$2:$H$101,3,FALSE),""))</f>
        <v/>
      </c>
      <c r="H25" s="11">
        <f>IF(E25="","",IFERROR(VLOOKUP(E25,'Cadastro de Imóveis'!$A$2:$H$101,4,FALSE),""))</f>
        <v/>
      </c>
      <c r="I25" s="6" t="n"/>
      <c r="J25" s="6" t="n"/>
      <c r="K25" s="6" t="n"/>
      <c r="L25" s="12">
        <f>IF(OR(E25="",I25=""),"",IFERROR(I25+J25-K25,0))</f>
        <v/>
      </c>
      <c r="M25" s="6" t="n"/>
      <c r="N25" s="12">
        <f>IF(L25="","",IFERROR(L25-M25,0))</f>
        <v/>
      </c>
      <c r="O25" s="11">
        <f>IF(OR(E25="",C25="",L25=""),"",IFERROR(IF(M25&gt;=L25,"Pago",IF(TODAY()&gt;C25,"Em atraso","Em aberto")),""))</f>
        <v/>
      </c>
      <c r="P25" s="13">
        <f>IF(O25="","",IF(O25="Em atraso",IFERROR(TODAY()-C25,0),0))</f>
        <v/>
      </c>
      <c r="Q25" s="2" t="n"/>
      <c r="R25" s="9" t="n"/>
    </row>
    <row r="26">
      <c r="A26" s="2" t="n"/>
      <c r="B26" s="3" t="n"/>
      <c r="C26" s="3" t="n"/>
      <c r="D26" s="3" t="n"/>
      <c r="E26" s="2" t="n"/>
      <c r="F26" s="4">
        <f>IF(E26="","",IFERROR(VLOOKUP(E26,'Cadastro de Imóveis'!$A$2:$H$101,2,FALSE),"Imóvel não encontrado"))</f>
        <v/>
      </c>
      <c r="G26" s="4">
        <f>IF(E26="","",IFERROR(VLOOKUP(E26,'Cadastro de Imóveis'!$A$2:$H$101,3,FALSE),""))</f>
        <v/>
      </c>
      <c r="H26" s="5">
        <f>IF(E26="","",IFERROR(VLOOKUP(E26,'Cadastro de Imóveis'!$A$2:$H$101,4,FALSE),""))</f>
        <v/>
      </c>
      <c r="I26" s="6" t="n"/>
      <c r="J26" s="6" t="n"/>
      <c r="K26" s="6" t="n"/>
      <c r="L26" s="7">
        <f>IF(OR(E26="",I26=""),"",IFERROR(I26+J26-K26,0))</f>
        <v/>
      </c>
      <c r="M26" s="6" t="n"/>
      <c r="N26" s="7">
        <f>IF(L26="","",IFERROR(L26-M26,0))</f>
        <v/>
      </c>
      <c r="O26" s="5">
        <f>IF(OR(E26="",C26="",L26=""),"",IFERROR(IF(M26&gt;=L26,"Pago",IF(TODAY()&gt;C26,"Em atraso","Em aberto")),""))</f>
        <v/>
      </c>
      <c r="P26" s="8">
        <f>IF(O26="","",IF(O26="Em atraso",IFERROR(TODAY()-C26,0),0))</f>
        <v/>
      </c>
      <c r="Q26" s="2" t="n"/>
      <c r="R26" s="9" t="n"/>
    </row>
    <row r="27">
      <c r="A27" s="2" t="n"/>
      <c r="B27" s="3" t="n"/>
      <c r="C27" s="3" t="n"/>
      <c r="D27" s="3" t="n"/>
      <c r="E27" s="2" t="n"/>
      <c r="F27" s="10">
        <f>IF(E27="","",IFERROR(VLOOKUP(E27,'Cadastro de Imóveis'!$A$2:$H$101,2,FALSE),"Imóvel não encontrado"))</f>
        <v/>
      </c>
      <c r="G27" s="10">
        <f>IF(E27="","",IFERROR(VLOOKUP(E27,'Cadastro de Imóveis'!$A$2:$H$101,3,FALSE),""))</f>
        <v/>
      </c>
      <c r="H27" s="11">
        <f>IF(E27="","",IFERROR(VLOOKUP(E27,'Cadastro de Imóveis'!$A$2:$H$101,4,FALSE),""))</f>
        <v/>
      </c>
      <c r="I27" s="6" t="n"/>
      <c r="J27" s="6" t="n"/>
      <c r="K27" s="6" t="n"/>
      <c r="L27" s="12">
        <f>IF(OR(E27="",I27=""),"",IFERROR(I27+J27-K27,0))</f>
        <v/>
      </c>
      <c r="M27" s="6" t="n"/>
      <c r="N27" s="12">
        <f>IF(L27="","",IFERROR(L27-M27,0))</f>
        <v/>
      </c>
      <c r="O27" s="11">
        <f>IF(OR(E27="",C27="",L27=""),"",IFERROR(IF(M27&gt;=L27,"Pago",IF(TODAY()&gt;C27,"Em atraso","Em aberto")),""))</f>
        <v/>
      </c>
      <c r="P27" s="13">
        <f>IF(O27="","",IF(O27="Em atraso",IFERROR(TODAY()-C27,0),0))</f>
        <v/>
      </c>
      <c r="Q27" s="2" t="n"/>
      <c r="R27" s="9" t="n"/>
    </row>
    <row r="28">
      <c r="A28" s="2" t="n"/>
      <c r="B28" s="3" t="n"/>
      <c r="C28" s="3" t="n"/>
      <c r="D28" s="3" t="n"/>
      <c r="E28" s="2" t="n"/>
      <c r="F28" s="4">
        <f>IF(E28="","",IFERROR(VLOOKUP(E28,'Cadastro de Imóveis'!$A$2:$H$101,2,FALSE),"Imóvel não encontrado"))</f>
        <v/>
      </c>
      <c r="G28" s="4">
        <f>IF(E28="","",IFERROR(VLOOKUP(E28,'Cadastro de Imóveis'!$A$2:$H$101,3,FALSE),""))</f>
        <v/>
      </c>
      <c r="H28" s="5">
        <f>IF(E28="","",IFERROR(VLOOKUP(E28,'Cadastro de Imóveis'!$A$2:$H$101,4,FALSE),""))</f>
        <v/>
      </c>
      <c r="I28" s="6" t="n"/>
      <c r="J28" s="6" t="n"/>
      <c r="K28" s="6" t="n"/>
      <c r="L28" s="7">
        <f>IF(OR(E28="",I28=""),"",IFERROR(I28+J28-K28,0))</f>
        <v/>
      </c>
      <c r="M28" s="6" t="n"/>
      <c r="N28" s="7">
        <f>IF(L28="","",IFERROR(L28-M28,0))</f>
        <v/>
      </c>
      <c r="O28" s="5">
        <f>IF(OR(E28="",C28="",L28=""),"",IFERROR(IF(M28&gt;=L28,"Pago",IF(TODAY()&gt;C28,"Em atraso","Em aberto")),""))</f>
        <v/>
      </c>
      <c r="P28" s="8">
        <f>IF(O28="","",IF(O28="Em atraso",IFERROR(TODAY()-C28,0),0))</f>
        <v/>
      </c>
      <c r="Q28" s="2" t="n"/>
      <c r="R28" s="9" t="n"/>
    </row>
    <row r="29">
      <c r="A29" s="2" t="n"/>
      <c r="B29" s="3" t="n"/>
      <c r="C29" s="3" t="n"/>
      <c r="D29" s="3" t="n"/>
      <c r="E29" s="2" t="n"/>
      <c r="F29" s="10">
        <f>IF(E29="","",IFERROR(VLOOKUP(E29,'Cadastro de Imóveis'!$A$2:$H$101,2,FALSE),"Imóvel não encontrado"))</f>
        <v/>
      </c>
      <c r="G29" s="10">
        <f>IF(E29="","",IFERROR(VLOOKUP(E29,'Cadastro de Imóveis'!$A$2:$H$101,3,FALSE),""))</f>
        <v/>
      </c>
      <c r="H29" s="11">
        <f>IF(E29="","",IFERROR(VLOOKUP(E29,'Cadastro de Imóveis'!$A$2:$H$101,4,FALSE),""))</f>
        <v/>
      </c>
      <c r="I29" s="6" t="n"/>
      <c r="J29" s="6" t="n"/>
      <c r="K29" s="6" t="n"/>
      <c r="L29" s="12">
        <f>IF(OR(E29="",I29=""),"",IFERROR(I29+J29-K29,0))</f>
        <v/>
      </c>
      <c r="M29" s="6" t="n"/>
      <c r="N29" s="12">
        <f>IF(L29="","",IFERROR(L29-M29,0))</f>
        <v/>
      </c>
      <c r="O29" s="11">
        <f>IF(OR(E29="",C29="",L29=""),"",IFERROR(IF(M29&gt;=L29,"Pago",IF(TODAY()&gt;C29,"Em atraso","Em aberto")),""))</f>
        <v/>
      </c>
      <c r="P29" s="13">
        <f>IF(O29="","",IF(O29="Em atraso",IFERROR(TODAY()-C29,0),0))</f>
        <v/>
      </c>
      <c r="Q29" s="2" t="n"/>
      <c r="R29" s="9" t="n"/>
    </row>
    <row r="30">
      <c r="A30" s="2" t="n"/>
      <c r="B30" s="3" t="n"/>
      <c r="C30" s="3" t="n"/>
      <c r="D30" s="3" t="n"/>
      <c r="E30" s="2" t="n"/>
      <c r="F30" s="4">
        <f>IF(E30="","",IFERROR(VLOOKUP(E30,'Cadastro de Imóveis'!$A$2:$H$101,2,FALSE),"Imóvel não encontrado"))</f>
        <v/>
      </c>
      <c r="G30" s="4">
        <f>IF(E30="","",IFERROR(VLOOKUP(E30,'Cadastro de Imóveis'!$A$2:$H$101,3,FALSE),""))</f>
        <v/>
      </c>
      <c r="H30" s="5">
        <f>IF(E30="","",IFERROR(VLOOKUP(E30,'Cadastro de Imóveis'!$A$2:$H$101,4,FALSE),""))</f>
        <v/>
      </c>
      <c r="I30" s="6" t="n"/>
      <c r="J30" s="6" t="n"/>
      <c r="K30" s="6" t="n"/>
      <c r="L30" s="7">
        <f>IF(OR(E30="",I30=""),"",IFERROR(I30+J30-K30,0))</f>
        <v/>
      </c>
      <c r="M30" s="6" t="n"/>
      <c r="N30" s="7">
        <f>IF(L30="","",IFERROR(L30-M30,0))</f>
        <v/>
      </c>
      <c r="O30" s="5">
        <f>IF(OR(E30="",C30="",L30=""),"",IFERROR(IF(M30&gt;=L30,"Pago",IF(TODAY()&gt;C30,"Em atraso","Em aberto")),""))</f>
        <v/>
      </c>
      <c r="P30" s="8">
        <f>IF(O30="","",IF(O30="Em atraso",IFERROR(TODAY()-C30,0),0))</f>
        <v/>
      </c>
      <c r="Q30" s="2" t="n"/>
      <c r="R30" s="9" t="n"/>
    </row>
    <row r="31">
      <c r="A31" s="2" t="n"/>
      <c r="B31" s="3" t="n"/>
      <c r="C31" s="3" t="n"/>
      <c r="D31" s="3" t="n"/>
      <c r="E31" s="2" t="n"/>
      <c r="F31" s="10">
        <f>IF(E31="","",IFERROR(VLOOKUP(E31,'Cadastro de Imóveis'!$A$2:$H$101,2,FALSE),"Imóvel não encontrado"))</f>
        <v/>
      </c>
      <c r="G31" s="10">
        <f>IF(E31="","",IFERROR(VLOOKUP(E31,'Cadastro de Imóveis'!$A$2:$H$101,3,FALSE),""))</f>
        <v/>
      </c>
      <c r="H31" s="11">
        <f>IF(E31="","",IFERROR(VLOOKUP(E31,'Cadastro de Imóveis'!$A$2:$H$101,4,FALSE),""))</f>
        <v/>
      </c>
      <c r="I31" s="6" t="n"/>
      <c r="J31" s="6" t="n"/>
      <c r="K31" s="6" t="n"/>
      <c r="L31" s="12">
        <f>IF(OR(E31="",I31=""),"",IFERROR(I31+J31-K31,0))</f>
        <v/>
      </c>
      <c r="M31" s="6" t="n"/>
      <c r="N31" s="12">
        <f>IF(L31="","",IFERROR(L31-M31,0))</f>
        <v/>
      </c>
      <c r="O31" s="11">
        <f>IF(OR(E31="",C31="",L31=""),"",IFERROR(IF(M31&gt;=L31,"Pago",IF(TODAY()&gt;C31,"Em atraso","Em aberto")),""))</f>
        <v/>
      </c>
      <c r="P31" s="13">
        <f>IF(O31="","",IF(O31="Em atraso",IFERROR(TODAY()-C31,0),0))</f>
        <v/>
      </c>
      <c r="Q31" s="2" t="n"/>
      <c r="R31" s="9" t="n"/>
    </row>
    <row r="32">
      <c r="A32" s="2" t="n"/>
      <c r="B32" s="3" t="n"/>
      <c r="C32" s="3" t="n"/>
      <c r="D32" s="3" t="n"/>
      <c r="E32" s="2" t="n"/>
      <c r="F32" s="4">
        <f>IF(E32="","",IFERROR(VLOOKUP(E32,'Cadastro de Imóveis'!$A$2:$H$101,2,FALSE),"Imóvel não encontrado"))</f>
        <v/>
      </c>
      <c r="G32" s="4">
        <f>IF(E32="","",IFERROR(VLOOKUP(E32,'Cadastro de Imóveis'!$A$2:$H$101,3,FALSE),""))</f>
        <v/>
      </c>
      <c r="H32" s="5">
        <f>IF(E32="","",IFERROR(VLOOKUP(E32,'Cadastro de Imóveis'!$A$2:$H$101,4,FALSE),""))</f>
        <v/>
      </c>
      <c r="I32" s="6" t="n"/>
      <c r="J32" s="6" t="n"/>
      <c r="K32" s="6" t="n"/>
      <c r="L32" s="7">
        <f>IF(OR(E32="",I32=""),"",IFERROR(I32+J32-K32,0))</f>
        <v/>
      </c>
      <c r="M32" s="6" t="n"/>
      <c r="N32" s="7">
        <f>IF(L32="","",IFERROR(L32-M32,0))</f>
        <v/>
      </c>
      <c r="O32" s="5">
        <f>IF(OR(E32="",C32="",L32=""),"",IFERROR(IF(M32&gt;=L32,"Pago",IF(TODAY()&gt;C32,"Em atraso","Em aberto")),""))</f>
        <v/>
      </c>
      <c r="P32" s="8">
        <f>IF(O32="","",IF(O32="Em atraso",IFERROR(TODAY()-C32,0),0))</f>
        <v/>
      </c>
      <c r="Q32" s="2" t="n"/>
      <c r="R32" s="9" t="n"/>
    </row>
    <row r="33">
      <c r="A33" s="2" t="n"/>
      <c r="B33" s="3" t="n"/>
      <c r="C33" s="3" t="n"/>
      <c r="D33" s="3" t="n"/>
      <c r="E33" s="2" t="n"/>
      <c r="F33" s="10">
        <f>IF(E33="","",IFERROR(VLOOKUP(E33,'Cadastro de Imóveis'!$A$2:$H$101,2,FALSE),"Imóvel não encontrado"))</f>
        <v/>
      </c>
      <c r="G33" s="10">
        <f>IF(E33="","",IFERROR(VLOOKUP(E33,'Cadastro de Imóveis'!$A$2:$H$101,3,FALSE),""))</f>
        <v/>
      </c>
      <c r="H33" s="11">
        <f>IF(E33="","",IFERROR(VLOOKUP(E33,'Cadastro de Imóveis'!$A$2:$H$101,4,FALSE),""))</f>
        <v/>
      </c>
      <c r="I33" s="6" t="n"/>
      <c r="J33" s="6" t="n"/>
      <c r="K33" s="6" t="n"/>
      <c r="L33" s="12">
        <f>IF(OR(E33="",I33=""),"",IFERROR(I33+J33-K33,0))</f>
        <v/>
      </c>
      <c r="M33" s="6" t="n"/>
      <c r="N33" s="12">
        <f>IF(L33="","",IFERROR(L33-M33,0))</f>
        <v/>
      </c>
      <c r="O33" s="11">
        <f>IF(OR(E33="",C33="",L33=""),"",IFERROR(IF(M33&gt;=L33,"Pago",IF(TODAY()&gt;C33,"Em atraso","Em aberto")),""))</f>
        <v/>
      </c>
      <c r="P33" s="13">
        <f>IF(O33="","",IF(O33="Em atraso",IFERROR(TODAY()-C33,0),0))</f>
        <v/>
      </c>
      <c r="Q33" s="2" t="n"/>
      <c r="R33" s="9" t="n"/>
    </row>
    <row r="34">
      <c r="A34" s="2" t="n"/>
      <c r="B34" s="3" t="n"/>
      <c r="C34" s="3" t="n"/>
      <c r="D34" s="3" t="n"/>
      <c r="E34" s="2" t="n"/>
      <c r="F34" s="4">
        <f>IF(E34="","",IFERROR(VLOOKUP(E34,'Cadastro de Imóveis'!$A$2:$H$101,2,FALSE),"Imóvel não encontrado"))</f>
        <v/>
      </c>
      <c r="G34" s="4">
        <f>IF(E34="","",IFERROR(VLOOKUP(E34,'Cadastro de Imóveis'!$A$2:$H$101,3,FALSE),""))</f>
        <v/>
      </c>
      <c r="H34" s="5">
        <f>IF(E34="","",IFERROR(VLOOKUP(E34,'Cadastro de Imóveis'!$A$2:$H$101,4,FALSE),""))</f>
        <v/>
      </c>
      <c r="I34" s="6" t="n"/>
      <c r="J34" s="6" t="n"/>
      <c r="K34" s="6" t="n"/>
      <c r="L34" s="7">
        <f>IF(OR(E34="",I34=""),"",IFERROR(I34+J34-K34,0))</f>
        <v/>
      </c>
      <c r="M34" s="6" t="n"/>
      <c r="N34" s="7">
        <f>IF(L34="","",IFERROR(L34-M34,0))</f>
        <v/>
      </c>
      <c r="O34" s="5">
        <f>IF(OR(E34="",C34="",L34=""),"",IFERROR(IF(M34&gt;=L34,"Pago",IF(TODAY()&gt;C34,"Em atraso","Em aberto")),""))</f>
        <v/>
      </c>
      <c r="P34" s="8">
        <f>IF(O34="","",IF(O34="Em atraso",IFERROR(TODAY()-C34,0),0))</f>
        <v/>
      </c>
      <c r="Q34" s="2" t="n"/>
      <c r="R34" s="9" t="n"/>
    </row>
    <row r="35">
      <c r="A35" s="2" t="n"/>
      <c r="B35" s="3" t="n"/>
      <c r="C35" s="3" t="n"/>
      <c r="D35" s="3" t="n"/>
      <c r="E35" s="2" t="n"/>
      <c r="F35" s="10">
        <f>IF(E35="","",IFERROR(VLOOKUP(E35,'Cadastro de Imóveis'!$A$2:$H$101,2,FALSE),"Imóvel não encontrado"))</f>
        <v/>
      </c>
      <c r="G35" s="10">
        <f>IF(E35="","",IFERROR(VLOOKUP(E35,'Cadastro de Imóveis'!$A$2:$H$101,3,FALSE),""))</f>
        <v/>
      </c>
      <c r="H35" s="11">
        <f>IF(E35="","",IFERROR(VLOOKUP(E35,'Cadastro de Imóveis'!$A$2:$H$101,4,FALSE),""))</f>
        <v/>
      </c>
      <c r="I35" s="6" t="n"/>
      <c r="J35" s="6" t="n"/>
      <c r="K35" s="6" t="n"/>
      <c r="L35" s="12">
        <f>IF(OR(E35="",I35=""),"",IFERROR(I35+J35-K35,0))</f>
        <v/>
      </c>
      <c r="M35" s="6" t="n"/>
      <c r="N35" s="12">
        <f>IF(L35="","",IFERROR(L35-M35,0))</f>
        <v/>
      </c>
      <c r="O35" s="11">
        <f>IF(OR(E35="",C35="",L35=""),"",IFERROR(IF(M35&gt;=L35,"Pago",IF(TODAY()&gt;C35,"Em atraso","Em aberto")),""))</f>
        <v/>
      </c>
      <c r="P35" s="13">
        <f>IF(O35="","",IF(O35="Em atraso",IFERROR(TODAY()-C35,0),0))</f>
        <v/>
      </c>
      <c r="Q35" s="2" t="n"/>
      <c r="R35" s="9" t="n"/>
    </row>
    <row r="36">
      <c r="A36" s="2" t="n"/>
      <c r="B36" s="3" t="n"/>
      <c r="C36" s="3" t="n"/>
      <c r="D36" s="3" t="n"/>
      <c r="E36" s="2" t="n"/>
      <c r="F36" s="4">
        <f>IF(E36="","",IFERROR(VLOOKUP(E36,'Cadastro de Imóveis'!$A$2:$H$101,2,FALSE),"Imóvel não encontrado"))</f>
        <v/>
      </c>
      <c r="G36" s="4">
        <f>IF(E36="","",IFERROR(VLOOKUP(E36,'Cadastro de Imóveis'!$A$2:$H$101,3,FALSE),""))</f>
        <v/>
      </c>
      <c r="H36" s="5">
        <f>IF(E36="","",IFERROR(VLOOKUP(E36,'Cadastro de Imóveis'!$A$2:$H$101,4,FALSE),""))</f>
        <v/>
      </c>
      <c r="I36" s="6" t="n"/>
      <c r="J36" s="6" t="n"/>
      <c r="K36" s="6" t="n"/>
      <c r="L36" s="7">
        <f>IF(OR(E36="",I36=""),"",IFERROR(I36+J36-K36,0))</f>
        <v/>
      </c>
      <c r="M36" s="6" t="n"/>
      <c r="N36" s="7">
        <f>IF(L36="","",IFERROR(L36-M36,0))</f>
        <v/>
      </c>
      <c r="O36" s="5">
        <f>IF(OR(E36="",C36="",L36=""),"",IFERROR(IF(M36&gt;=L36,"Pago",IF(TODAY()&gt;C36,"Em atraso","Em aberto")),""))</f>
        <v/>
      </c>
      <c r="P36" s="8">
        <f>IF(O36="","",IF(O36="Em atraso",IFERROR(TODAY()-C36,0),0))</f>
        <v/>
      </c>
      <c r="Q36" s="2" t="n"/>
      <c r="R36" s="9" t="n"/>
    </row>
    <row r="37">
      <c r="A37" s="2" t="n"/>
      <c r="B37" s="3" t="n"/>
      <c r="C37" s="3" t="n"/>
      <c r="D37" s="3" t="n"/>
      <c r="E37" s="2" t="n"/>
      <c r="F37" s="10">
        <f>IF(E37="","",IFERROR(VLOOKUP(E37,'Cadastro de Imóveis'!$A$2:$H$101,2,FALSE),"Imóvel não encontrado"))</f>
        <v/>
      </c>
      <c r="G37" s="10">
        <f>IF(E37="","",IFERROR(VLOOKUP(E37,'Cadastro de Imóveis'!$A$2:$H$101,3,FALSE),""))</f>
        <v/>
      </c>
      <c r="H37" s="11">
        <f>IF(E37="","",IFERROR(VLOOKUP(E37,'Cadastro de Imóveis'!$A$2:$H$101,4,FALSE),""))</f>
        <v/>
      </c>
      <c r="I37" s="6" t="n"/>
      <c r="J37" s="6" t="n"/>
      <c r="K37" s="6" t="n"/>
      <c r="L37" s="12">
        <f>IF(OR(E37="",I37=""),"",IFERROR(I37+J37-K37,0))</f>
        <v/>
      </c>
      <c r="M37" s="6" t="n"/>
      <c r="N37" s="12">
        <f>IF(L37="","",IFERROR(L37-M37,0))</f>
        <v/>
      </c>
      <c r="O37" s="11">
        <f>IF(OR(E37="",C37="",L37=""),"",IFERROR(IF(M37&gt;=L37,"Pago",IF(TODAY()&gt;C37,"Em atraso","Em aberto")),""))</f>
        <v/>
      </c>
      <c r="P37" s="13">
        <f>IF(O37="","",IF(O37="Em atraso",IFERROR(TODAY()-C37,0),0))</f>
        <v/>
      </c>
      <c r="Q37" s="2" t="n"/>
      <c r="R37" s="9" t="n"/>
    </row>
    <row r="38">
      <c r="A38" s="2" t="n"/>
      <c r="B38" s="3" t="n"/>
      <c r="C38" s="3" t="n"/>
      <c r="D38" s="3" t="n"/>
      <c r="E38" s="2" t="n"/>
      <c r="F38" s="4">
        <f>IF(E38="","",IFERROR(VLOOKUP(E38,'Cadastro de Imóveis'!$A$2:$H$101,2,FALSE),"Imóvel não encontrado"))</f>
        <v/>
      </c>
      <c r="G38" s="4">
        <f>IF(E38="","",IFERROR(VLOOKUP(E38,'Cadastro de Imóveis'!$A$2:$H$101,3,FALSE),""))</f>
        <v/>
      </c>
      <c r="H38" s="5">
        <f>IF(E38="","",IFERROR(VLOOKUP(E38,'Cadastro de Imóveis'!$A$2:$H$101,4,FALSE),""))</f>
        <v/>
      </c>
      <c r="I38" s="6" t="n"/>
      <c r="J38" s="6" t="n"/>
      <c r="K38" s="6" t="n"/>
      <c r="L38" s="7">
        <f>IF(OR(E38="",I38=""),"",IFERROR(I38+J38-K38,0))</f>
        <v/>
      </c>
      <c r="M38" s="6" t="n"/>
      <c r="N38" s="7">
        <f>IF(L38="","",IFERROR(L38-M38,0))</f>
        <v/>
      </c>
      <c r="O38" s="5">
        <f>IF(OR(E38="",C38="",L38=""),"",IFERROR(IF(M38&gt;=L38,"Pago",IF(TODAY()&gt;C38,"Em atraso","Em aberto")),""))</f>
        <v/>
      </c>
      <c r="P38" s="8">
        <f>IF(O38="","",IF(O38="Em atraso",IFERROR(TODAY()-C38,0),0))</f>
        <v/>
      </c>
      <c r="Q38" s="2" t="n"/>
      <c r="R38" s="9" t="n"/>
    </row>
    <row r="39">
      <c r="A39" s="2" t="n"/>
      <c r="B39" s="3" t="n"/>
      <c r="C39" s="3" t="n"/>
      <c r="D39" s="3" t="n"/>
      <c r="E39" s="2" t="n"/>
      <c r="F39" s="10">
        <f>IF(E39="","",IFERROR(VLOOKUP(E39,'Cadastro de Imóveis'!$A$2:$H$101,2,FALSE),"Imóvel não encontrado"))</f>
        <v/>
      </c>
      <c r="G39" s="10">
        <f>IF(E39="","",IFERROR(VLOOKUP(E39,'Cadastro de Imóveis'!$A$2:$H$101,3,FALSE),""))</f>
        <v/>
      </c>
      <c r="H39" s="11">
        <f>IF(E39="","",IFERROR(VLOOKUP(E39,'Cadastro de Imóveis'!$A$2:$H$101,4,FALSE),""))</f>
        <v/>
      </c>
      <c r="I39" s="6" t="n"/>
      <c r="J39" s="6" t="n"/>
      <c r="K39" s="6" t="n"/>
      <c r="L39" s="12">
        <f>IF(OR(E39="",I39=""),"",IFERROR(I39+J39-K39,0))</f>
        <v/>
      </c>
      <c r="M39" s="6" t="n"/>
      <c r="N39" s="12">
        <f>IF(L39="","",IFERROR(L39-M39,0))</f>
        <v/>
      </c>
      <c r="O39" s="11">
        <f>IF(OR(E39="",C39="",L39=""),"",IFERROR(IF(M39&gt;=L39,"Pago",IF(TODAY()&gt;C39,"Em atraso","Em aberto")),""))</f>
        <v/>
      </c>
      <c r="P39" s="13">
        <f>IF(O39="","",IF(O39="Em atraso",IFERROR(TODAY()-C39,0),0))</f>
        <v/>
      </c>
      <c r="Q39" s="2" t="n"/>
      <c r="R39" s="9" t="n"/>
    </row>
    <row r="40">
      <c r="A40" s="2" t="n"/>
      <c r="B40" s="3" t="n"/>
      <c r="C40" s="3" t="n"/>
      <c r="D40" s="3" t="n"/>
      <c r="E40" s="2" t="n"/>
      <c r="F40" s="4">
        <f>IF(E40="","",IFERROR(VLOOKUP(E40,'Cadastro de Imóveis'!$A$2:$H$101,2,FALSE),"Imóvel não encontrado"))</f>
        <v/>
      </c>
      <c r="G40" s="4">
        <f>IF(E40="","",IFERROR(VLOOKUP(E40,'Cadastro de Imóveis'!$A$2:$H$101,3,FALSE),""))</f>
        <v/>
      </c>
      <c r="H40" s="5">
        <f>IF(E40="","",IFERROR(VLOOKUP(E40,'Cadastro de Imóveis'!$A$2:$H$101,4,FALSE),""))</f>
        <v/>
      </c>
      <c r="I40" s="6" t="n"/>
      <c r="J40" s="6" t="n"/>
      <c r="K40" s="6" t="n"/>
      <c r="L40" s="7">
        <f>IF(OR(E40="",I40=""),"",IFERROR(I40+J40-K40,0))</f>
        <v/>
      </c>
      <c r="M40" s="6" t="n"/>
      <c r="N40" s="7">
        <f>IF(L40="","",IFERROR(L40-M40,0))</f>
        <v/>
      </c>
      <c r="O40" s="5">
        <f>IF(OR(E40="",C40="",L40=""),"",IFERROR(IF(M40&gt;=L40,"Pago",IF(TODAY()&gt;C40,"Em atraso","Em aberto")),""))</f>
        <v/>
      </c>
      <c r="P40" s="8">
        <f>IF(O40="","",IF(O40="Em atraso",IFERROR(TODAY()-C40,0),0))</f>
        <v/>
      </c>
      <c r="Q40" s="2" t="n"/>
      <c r="R40" s="9" t="n"/>
    </row>
    <row r="41">
      <c r="A41" s="2" t="n"/>
      <c r="B41" s="3" t="n"/>
      <c r="C41" s="3" t="n"/>
      <c r="D41" s="3" t="n"/>
      <c r="E41" s="2" t="n"/>
      <c r="F41" s="10">
        <f>IF(E41="","",IFERROR(VLOOKUP(E41,'Cadastro de Imóveis'!$A$2:$H$101,2,FALSE),"Imóvel não encontrado"))</f>
        <v/>
      </c>
      <c r="G41" s="10">
        <f>IF(E41="","",IFERROR(VLOOKUP(E41,'Cadastro de Imóveis'!$A$2:$H$101,3,FALSE),""))</f>
        <v/>
      </c>
      <c r="H41" s="11">
        <f>IF(E41="","",IFERROR(VLOOKUP(E41,'Cadastro de Imóveis'!$A$2:$H$101,4,FALSE),""))</f>
        <v/>
      </c>
      <c r="I41" s="6" t="n"/>
      <c r="J41" s="6" t="n"/>
      <c r="K41" s="6" t="n"/>
      <c r="L41" s="12">
        <f>IF(OR(E41="",I41=""),"",IFERROR(I41+J41-K41,0))</f>
        <v/>
      </c>
      <c r="M41" s="6" t="n"/>
      <c r="N41" s="12">
        <f>IF(L41="","",IFERROR(L41-M41,0))</f>
        <v/>
      </c>
      <c r="O41" s="11">
        <f>IF(OR(E41="",C41="",L41=""),"",IFERROR(IF(M41&gt;=L41,"Pago",IF(TODAY()&gt;C41,"Em atraso","Em aberto")),""))</f>
        <v/>
      </c>
      <c r="P41" s="13">
        <f>IF(O41="","",IF(O41="Em atraso",IFERROR(TODAY()-C41,0),0))</f>
        <v/>
      </c>
      <c r="Q41" s="2" t="n"/>
      <c r="R41" s="9" t="n"/>
    </row>
    <row r="42">
      <c r="A42" s="2" t="n"/>
      <c r="B42" s="3" t="n"/>
      <c r="C42" s="3" t="n"/>
      <c r="D42" s="3" t="n"/>
      <c r="E42" s="2" t="n"/>
      <c r="F42" s="4">
        <f>IF(E42="","",IFERROR(VLOOKUP(E42,'Cadastro de Imóveis'!$A$2:$H$101,2,FALSE),"Imóvel não encontrado"))</f>
        <v/>
      </c>
      <c r="G42" s="4">
        <f>IF(E42="","",IFERROR(VLOOKUP(E42,'Cadastro de Imóveis'!$A$2:$H$101,3,FALSE),""))</f>
        <v/>
      </c>
      <c r="H42" s="5">
        <f>IF(E42="","",IFERROR(VLOOKUP(E42,'Cadastro de Imóveis'!$A$2:$H$101,4,FALSE),""))</f>
        <v/>
      </c>
      <c r="I42" s="6" t="n"/>
      <c r="J42" s="6" t="n"/>
      <c r="K42" s="6" t="n"/>
      <c r="L42" s="7">
        <f>IF(OR(E42="",I42=""),"",IFERROR(I42+J42-K42,0))</f>
        <v/>
      </c>
      <c r="M42" s="6" t="n"/>
      <c r="N42" s="7">
        <f>IF(L42="","",IFERROR(L42-M42,0))</f>
        <v/>
      </c>
      <c r="O42" s="5">
        <f>IF(OR(E42="",C42="",L42=""),"",IFERROR(IF(M42&gt;=L42,"Pago",IF(TODAY()&gt;C42,"Em atraso","Em aberto")),""))</f>
        <v/>
      </c>
      <c r="P42" s="8">
        <f>IF(O42="","",IF(O42="Em atraso",IFERROR(TODAY()-C42,0),0))</f>
        <v/>
      </c>
      <c r="Q42" s="2" t="n"/>
      <c r="R42" s="9" t="n"/>
    </row>
    <row r="43">
      <c r="A43" s="2" t="n"/>
      <c r="B43" s="3" t="n"/>
      <c r="C43" s="3" t="n"/>
      <c r="D43" s="3" t="n"/>
      <c r="E43" s="2" t="n"/>
      <c r="F43" s="10">
        <f>IF(E43="","",IFERROR(VLOOKUP(E43,'Cadastro de Imóveis'!$A$2:$H$101,2,FALSE),"Imóvel não encontrado"))</f>
        <v/>
      </c>
      <c r="G43" s="10">
        <f>IF(E43="","",IFERROR(VLOOKUP(E43,'Cadastro de Imóveis'!$A$2:$H$101,3,FALSE),""))</f>
        <v/>
      </c>
      <c r="H43" s="11">
        <f>IF(E43="","",IFERROR(VLOOKUP(E43,'Cadastro de Imóveis'!$A$2:$H$101,4,FALSE),""))</f>
        <v/>
      </c>
      <c r="I43" s="6" t="n"/>
      <c r="J43" s="6" t="n"/>
      <c r="K43" s="6" t="n"/>
      <c r="L43" s="12">
        <f>IF(OR(E43="",I43=""),"",IFERROR(I43+J43-K43,0))</f>
        <v/>
      </c>
      <c r="M43" s="6" t="n"/>
      <c r="N43" s="12">
        <f>IF(L43="","",IFERROR(L43-M43,0))</f>
        <v/>
      </c>
      <c r="O43" s="11">
        <f>IF(OR(E43="",C43="",L43=""),"",IFERROR(IF(M43&gt;=L43,"Pago",IF(TODAY()&gt;C43,"Em atraso","Em aberto")),""))</f>
        <v/>
      </c>
      <c r="P43" s="13">
        <f>IF(O43="","",IF(O43="Em atraso",IFERROR(TODAY()-C43,0),0))</f>
        <v/>
      </c>
      <c r="Q43" s="2" t="n"/>
      <c r="R43" s="9" t="n"/>
    </row>
    <row r="44">
      <c r="A44" s="2" t="n"/>
      <c r="B44" s="3" t="n"/>
      <c r="C44" s="3" t="n"/>
      <c r="D44" s="3" t="n"/>
      <c r="E44" s="2" t="n"/>
      <c r="F44" s="4">
        <f>IF(E44="","",IFERROR(VLOOKUP(E44,'Cadastro de Imóveis'!$A$2:$H$101,2,FALSE),"Imóvel não encontrado"))</f>
        <v/>
      </c>
      <c r="G44" s="4">
        <f>IF(E44="","",IFERROR(VLOOKUP(E44,'Cadastro de Imóveis'!$A$2:$H$101,3,FALSE),""))</f>
        <v/>
      </c>
      <c r="H44" s="5">
        <f>IF(E44="","",IFERROR(VLOOKUP(E44,'Cadastro de Imóveis'!$A$2:$H$101,4,FALSE),""))</f>
        <v/>
      </c>
      <c r="I44" s="6" t="n"/>
      <c r="J44" s="6" t="n"/>
      <c r="K44" s="6" t="n"/>
      <c r="L44" s="7">
        <f>IF(OR(E44="",I44=""),"",IFERROR(I44+J44-K44,0))</f>
        <v/>
      </c>
      <c r="M44" s="6" t="n"/>
      <c r="N44" s="7">
        <f>IF(L44="","",IFERROR(L44-M44,0))</f>
        <v/>
      </c>
      <c r="O44" s="5">
        <f>IF(OR(E44="",C44="",L44=""),"",IFERROR(IF(M44&gt;=L44,"Pago",IF(TODAY()&gt;C44,"Em atraso","Em aberto")),""))</f>
        <v/>
      </c>
      <c r="P44" s="8">
        <f>IF(O44="","",IF(O44="Em atraso",IFERROR(TODAY()-C44,0),0))</f>
        <v/>
      </c>
      <c r="Q44" s="2" t="n"/>
      <c r="R44" s="9" t="n"/>
    </row>
    <row r="45">
      <c r="A45" s="2" t="n"/>
      <c r="B45" s="3" t="n"/>
      <c r="C45" s="3" t="n"/>
      <c r="D45" s="3" t="n"/>
      <c r="E45" s="2" t="n"/>
      <c r="F45" s="10">
        <f>IF(E45="","",IFERROR(VLOOKUP(E45,'Cadastro de Imóveis'!$A$2:$H$101,2,FALSE),"Imóvel não encontrado"))</f>
        <v/>
      </c>
      <c r="G45" s="10">
        <f>IF(E45="","",IFERROR(VLOOKUP(E45,'Cadastro de Imóveis'!$A$2:$H$101,3,FALSE),""))</f>
        <v/>
      </c>
      <c r="H45" s="11">
        <f>IF(E45="","",IFERROR(VLOOKUP(E45,'Cadastro de Imóveis'!$A$2:$H$101,4,FALSE),""))</f>
        <v/>
      </c>
      <c r="I45" s="6" t="n"/>
      <c r="J45" s="6" t="n"/>
      <c r="K45" s="6" t="n"/>
      <c r="L45" s="12">
        <f>IF(OR(E45="",I45=""),"",IFERROR(I45+J45-K45,0))</f>
        <v/>
      </c>
      <c r="M45" s="6" t="n"/>
      <c r="N45" s="12">
        <f>IF(L45="","",IFERROR(L45-M45,0))</f>
        <v/>
      </c>
      <c r="O45" s="11">
        <f>IF(OR(E45="",C45="",L45=""),"",IFERROR(IF(M45&gt;=L45,"Pago",IF(TODAY()&gt;C45,"Em atraso","Em aberto")),""))</f>
        <v/>
      </c>
      <c r="P45" s="13">
        <f>IF(O45="","",IF(O45="Em atraso",IFERROR(TODAY()-C45,0),0))</f>
        <v/>
      </c>
      <c r="Q45" s="2" t="n"/>
      <c r="R45" s="9" t="n"/>
    </row>
    <row r="46">
      <c r="A46" s="2" t="n"/>
      <c r="B46" s="3" t="n"/>
      <c r="C46" s="3" t="n"/>
      <c r="D46" s="3" t="n"/>
      <c r="E46" s="2" t="n"/>
      <c r="F46" s="4">
        <f>IF(E46="","",IFERROR(VLOOKUP(E46,'Cadastro de Imóveis'!$A$2:$H$101,2,FALSE),"Imóvel não encontrado"))</f>
        <v/>
      </c>
      <c r="G46" s="4">
        <f>IF(E46="","",IFERROR(VLOOKUP(E46,'Cadastro de Imóveis'!$A$2:$H$101,3,FALSE),""))</f>
        <v/>
      </c>
      <c r="H46" s="5">
        <f>IF(E46="","",IFERROR(VLOOKUP(E46,'Cadastro de Imóveis'!$A$2:$H$101,4,FALSE),""))</f>
        <v/>
      </c>
      <c r="I46" s="6" t="n"/>
      <c r="J46" s="6" t="n"/>
      <c r="K46" s="6" t="n"/>
      <c r="L46" s="7">
        <f>IF(OR(E46="",I46=""),"",IFERROR(I46+J46-K46,0))</f>
        <v/>
      </c>
      <c r="M46" s="6" t="n"/>
      <c r="N46" s="7">
        <f>IF(L46="","",IFERROR(L46-M46,0))</f>
        <v/>
      </c>
      <c r="O46" s="5">
        <f>IF(OR(E46="",C46="",L46=""),"",IFERROR(IF(M46&gt;=L46,"Pago",IF(TODAY()&gt;C46,"Em atraso","Em aberto")),""))</f>
        <v/>
      </c>
      <c r="P46" s="8">
        <f>IF(O46="","",IF(O46="Em atraso",IFERROR(TODAY()-C46,0),0))</f>
        <v/>
      </c>
      <c r="Q46" s="2" t="n"/>
      <c r="R46" s="9" t="n"/>
    </row>
    <row r="47">
      <c r="A47" s="2" t="n"/>
      <c r="B47" s="3" t="n"/>
      <c r="C47" s="3" t="n"/>
      <c r="D47" s="3" t="n"/>
      <c r="E47" s="2" t="n"/>
      <c r="F47" s="10">
        <f>IF(E47="","",IFERROR(VLOOKUP(E47,'Cadastro de Imóveis'!$A$2:$H$101,2,FALSE),"Imóvel não encontrado"))</f>
        <v/>
      </c>
      <c r="G47" s="10">
        <f>IF(E47="","",IFERROR(VLOOKUP(E47,'Cadastro de Imóveis'!$A$2:$H$101,3,FALSE),""))</f>
        <v/>
      </c>
      <c r="H47" s="11">
        <f>IF(E47="","",IFERROR(VLOOKUP(E47,'Cadastro de Imóveis'!$A$2:$H$101,4,FALSE),""))</f>
        <v/>
      </c>
      <c r="I47" s="6" t="n"/>
      <c r="J47" s="6" t="n"/>
      <c r="K47" s="6" t="n"/>
      <c r="L47" s="12">
        <f>IF(OR(E47="",I47=""),"",IFERROR(I47+J47-K47,0))</f>
        <v/>
      </c>
      <c r="M47" s="6" t="n"/>
      <c r="N47" s="12">
        <f>IF(L47="","",IFERROR(L47-M47,0))</f>
        <v/>
      </c>
      <c r="O47" s="11">
        <f>IF(OR(E47="",C47="",L47=""),"",IFERROR(IF(M47&gt;=L47,"Pago",IF(TODAY()&gt;C47,"Em atraso","Em aberto")),""))</f>
        <v/>
      </c>
      <c r="P47" s="13">
        <f>IF(O47="","",IF(O47="Em atraso",IFERROR(TODAY()-C47,0),0))</f>
        <v/>
      </c>
      <c r="Q47" s="2" t="n"/>
      <c r="R47" s="9" t="n"/>
    </row>
    <row r="48">
      <c r="A48" s="2" t="n"/>
      <c r="B48" s="3" t="n"/>
      <c r="C48" s="3" t="n"/>
      <c r="D48" s="3" t="n"/>
      <c r="E48" s="2" t="n"/>
      <c r="F48" s="4">
        <f>IF(E48="","",IFERROR(VLOOKUP(E48,'Cadastro de Imóveis'!$A$2:$H$101,2,FALSE),"Imóvel não encontrado"))</f>
        <v/>
      </c>
      <c r="G48" s="4">
        <f>IF(E48="","",IFERROR(VLOOKUP(E48,'Cadastro de Imóveis'!$A$2:$H$101,3,FALSE),""))</f>
        <v/>
      </c>
      <c r="H48" s="5">
        <f>IF(E48="","",IFERROR(VLOOKUP(E48,'Cadastro de Imóveis'!$A$2:$H$101,4,FALSE),""))</f>
        <v/>
      </c>
      <c r="I48" s="6" t="n"/>
      <c r="J48" s="6" t="n"/>
      <c r="K48" s="6" t="n"/>
      <c r="L48" s="7">
        <f>IF(OR(E48="",I48=""),"",IFERROR(I48+J48-K48,0))</f>
        <v/>
      </c>
      <c r="M48" s="6" t="n"/>
      <c r="N48" s="7">
        <f>IF(L48="","",IFERROR(L48-M48,0))</f>
        <v/>
      </c>
      <c r="O48" s="5">
        <f>IF(OR(E48="",C48="",L48=""),"",IFERROR(IF(M48&gt;=L48,"Pago",IF(TODAY()&gt;C48,"Em atraso","Em aberto")),""))</f>
        <v/>
      </c>
      <c r="P48" s="8">
        <f>IF(O48="","",IF(O48="Em atraso",IFERROR(TODAY()-C48,0),0))</f>
        <v/>
      </c>
      <c r="Q48" s="2" t="n"/>
      <c r="R48" s="9" t="n"/>
    </row>
    <row r="49">
      <c r="A49" s="2" t="n"/>
      <c r="B49" s="3" t="n"/>
      <c r="C49" s="3" t="n"/>
      <c r="D49" s="3" t="n"/>
      <c r="E49" s="2" t="n"/>
      <c r="F49" s="10">
        <f>IF(E49="","",IFERROR(VLOOKUP(E49,'Cadastro de Imóveis'!$A$2:$H$101,2,FALSE),"Imóvel não encontrado"))</f>
        <v/>
      </c>
      <c r="G49" s="10">
        <f>IF(E49="","",IFERROR(VLOOKUP(E49,'Cadastro de Imóveis'!$A$2:$H$101,3,FALSE),""))</f>
        <v/>
      </c>
      <c r="H49" s="11">
        <f>IF(E49="","",IFERROR(VLOOKUP(E49,'Cadastro de Imóveis'!$A$2:$H$101,4,FALSE),""))</f>
        <v/>
      </c>
      <c r="I49" s="6" t="n"/>
      <c r="J49" s="6" t="n"/>
      <c r="K49" s="6" t="n"/>
      <c r="L49" s="12">
        <f>IF(OR(E49="",I49=""),"",IFERROR(I49+J49-K49,0))</f>
        <v/>
      </c>
      <c r="M49" s="6" t="n"/>
      <c r="N49" s="12">
        <f>IF(L49="","",IFERROR(L49-M49,0))</f>
        <v/>
      </c>
      <c r="O49" s="11">
        <f>IF(OR(E49="",C49="",L49=""),"",IFERROR(IF(M49&gt;=L49,"Pago",IF(TODAY()&gt;C49,"Em atraso","Em aberto")),""))</f>
        <v/>
      </c>
      <c r="P49" s="13">
        <f>IF(O49="","",IF(O49="Em atraso",IFERROR(TODAY()-C49,0),0))</f>
        <v/>
      </c>
      <c r="Q49" s="2" t="n"/>
      <c r="R49" s="9" t="n"/>
    </row>
    <row r="50">
      <c r="A50" s="2" t="n"/>
      <c r="B50" s="3" t="n"/>
      <c r="C50" s="3" t="n"/>
      <c r="D50" s="3" t="n"/>
      <c r="E50" s="2" t="n"/>
      <c r="F50" s="4">
        <f>IF(E50="","",IFERROR(VLOOKUP(E50,'Cadastro de Imóveis'!$A$2:$H$101,2,FALSE),"Imóvel não encontrado"))</f>
        <v/>
      </c>
      <c r="G50" s="4">
        <f>IF(E50="","",IFERROR(VLOOKUP(E50,'Cadastro de Imóveis'!$A$2:$H$101,3,FALSE),""))</f>
        <v/>
      </c>
      <c r="H50" s="5">
        <f>IF(E50="","",IFERROR(VLOOKUP(E50,'Cadastro de Imóveis'!$A$2:$H$101,4,FALSE),""))</f>
        <v/>
      </c>
      <c r="I50" s="6" t="n"/>
      <c r="J50" s="6" t="n"/>
      <c r="K50" s="6" t="n"/>
      <c r="L50" s="7">
        <f>IF(OR(E50="",I50=""),"",IFERROR(I50+J50-K50,0))</f>
        <v/>
      </c>
      <c r="M50" s="6" t="n"/>
      <c r="N50" s="7">
        <f>IF(L50="","",IFERROR(L50-M50,0))</f>
        <v/>
      </c>
      <c r="O50" s="5">
        <f>IF(OR(E50="",C50="",L50=""),"",IFERROR(IF(M50&gt;=L50,"Pago",IF(TODAY()&gt;C50,"Em atraso","Em aberto")),""))</f>
        <v/>
      </c>
      <c r="P50" s="8">
        <f>IF(O50="","",IF(O50="Em atraso",IFERROR(TODAY()-C50,0),0))</f>
        <v/>
      </c>
      <c r="Q50" s="2" t="n"/>
      <c r="R50" s="9" t="n"/>
    </row>
    <row r="51">
      <c r="A51" s="2" t="n"/>
      <c r="B51" s="3" t="n"/>
      <c r="C51" s="3" t="n"/>
      <c r="D51" s="3" t="n"/>
      <c r="E51" s="2" t="n"/>
      <c r="F51" s="10">
        <f>IF(E51="","",IFERROR(VLOOKUP(E51,'Cadastro de Imóveis'!$A$2:$H$101,2,FALSE),"Imóvel não encontrado"))</f>
        <v/>
      </c>
      <c r="G51" s="10">
        <f>IF(E51="","",IFERROR(VLOOKUP(E51,'Cadastro de Imóveis'!$A$2:$H$101,3,FALSE),""))</f>
        <v/>
      </c>
      <c r="H51" s="11">
        <f>IF(E51="","",IFERROR(VLOOKUP(E51,'Cadastro de Imóveis'!$A$2:$H$101,4,FALSE),""))</f>
        <v/>
      </c>
      <c r="I51" s="6" t="n"/>
      <c r="J51" s="6" t="n"/>
      <c r="K51" s="6" t="n"/>
      <c r="L51" s="12">
        <f>IF(OR(E51="",I51=""),"",IFERROR(I51+J51-K51,0))</f>
        <v/>
      </c>
      <c r="M51" s="6" t="n"/>
      <c r="N51" s="12">
        <f>IF(L51="","",IFERROR(L51-M51,0))</f>
        <v/>
      </c>
      <c r="O51" s="11">
        <f>IF(OR(E51="",C51="",L51=""),"",IFERROR(IF(M51&gt;=L51,"Pago",IF(TODAY()&gt;C51,"Em atraso","Em aberto")),""))</f>
        <v/>
      </c>
      <c r="P51" s="13">
        <f>IF(O51="","",IF(O51="Em atraso",IFERROR(TODAY()-C51,0),0))</f>
        <v/>
      </c>
      <c r="Q51" s="2" t="n"/>
      <c r="R51" s="9" t="n"/>
    </row>
    <row r="52">
      <c r="A52" s="2" t="n"/>
      <c r="B52" s="3" t="n"/>
      <c r="C52" s="3" t="n"/>
      <c r="D52" s="3" t="n"/>
      <c r="E52" s="2" t="n"/>
      <c r="F52" s="4">
        <f>IF(E52="","",IFERROR(VLOOKUP(E52,'Cadastro de Imóveis'!$A$2:$H$101,2,FALSE),"Imóvel não encontrado"))</f>
        <v/>
      </c>
      <c r="G52" s="4">
        <f>IF(E52="","",IFERROR(VLOOKUP(E52,'Cadastro de Imóveis'!$A$2:$H$101,3,FALSE),""))</f>
        <v/>
      </c>
      <c r="H52" s="5">
        <f>IF(E52="","",IFERROR(VLOOKUP(E52,'Cadastro de Imóveis'!$A$2:$H$101,4,FALSE),""))</f>
        <v/>
      </c>
      <c r="I52" s="6" t="n"/>
      <c r="J52" s="6" t="n"/>
      <c r="K52" s="6" t="n"/>
      <c r="L52" s="7">
        <f>IF(OR(E52="",I52=""),"",IFERROR(I52+J52-K52,0))</f>
        <v/>
      </c>
      <c r="M52" s="6" t="n"/>
      <c r="N52" s="7">
        <f>IF(L52="","",IFERROR(L52-M52,0))</f>
        <v/>
      </c>
      <c r="O52" s="5">
        <f>IF(OR(E52="",C52="",L52=""),"",IFERROR(IF(M52&gt;=L52,"Pago",IF(TODAY()&gt;C52,"Em atraso","Em aberto")),""))</f>
        <v/>
      </c>
      <c r="P52" s="8">
        <f>IF(O52="","",IF(O52="Em atraso",IFERROR(TODAY()-C52,0),0))</f>
        <v/>
      </c>
      <c r="Q52" s="2" t="n"/>
      <c r="R52" s="9" t="n"/>
    </row>
    <row r="53">
      <c r="A53" s="2" t="n"/>
      <c r="B53" s="3" t="n"/>
      <c r="C53" s="3" t="n"/>
      <c r="D53" s="3" t="n"/>
      <c r="E53" s="2" t="n"/>
      <c r="F53" s="10">
        <f>IF(E53="","",IFERROR(VLOOKUP(E53,'Cadastro de Imóveis'!$A$2:$H$101,2,FALSE),"Imóvel não encontrado"))</f>
        <v/>
      </c>
      <c r="G53" s="10">
        <f>IF(E53="","",IFERROR(VLOOKUP(E53,'Cadastro de Imóveis'!$A$2:$H$101,3,FALSE),""))</f>
        <v/>
      </c>
      <c r="H53" s="11">
        <f>IF(E53="","",IFERROR(VLOOKUP(E53,'Cadastro de Imóveis'!$A$2:$H$101,4,FALSE),""))</f>
        <v/>
      </c>
      <c r="I53" s="6" t="n"/>
      <c r="J53" s="6" t="n"/>
      <c r="K53" s="6" t="n"/>
      <c r="L53" s="12">
        <f>IF(OR(E53="",I53=""),"",IFERROR(I53+J53-K53,0))</f>
        <v/>
      </c>
      <c r="M53" s="6" t="n"/>
      <c r="N53" s="12">
        <f>IF(L53="","",IFERROR(L53-M53,0))</f>
        <v/>
      </c>
      <c r="O53" s="11">
        <f>IF(OR(E53="",C53="",L53=""),"",IFERROR(IF(M53&gt;=L53,"Pago",IF(TODAY()&gt;C53,"Em atraso","Em aberto")),""))</f>
        <v/>
      </c>
      <c r="P53" s="13">
        <f>IF(O53="","",IF(O53="Em atraso",IFERROR(TODAY()-C53,0),0))</f>
        <v/>
      </c>
      <c r="Q53" s="2" t="n"/>
      <c r="R53" s="9" t="n"/>
    </row>
    <row r="54">
      <c r="A54" s="2" t="n"/>
      <c r="B54" s="3" t="n"/>
      <c r="C54" s="3" t="n"/>
      <c r="D54" s="3" t="n"/>
      <c r="E54" s="2" t="n"/>
      <c r="F54" s="4">
        <f>IF(E54="","",IFERROR(VLOOKUP(E54,'Cadastro de Imóveis'!$A$2:$H$101,2,FALSE),"Imóvel não encontrado"))</f>
        <v/>
      </c>
      <c r="G54" s="4">
        <f>IF(E54="","",IFERROR(VLOOKUP(E54,'Cadastro de Imóveis'!$A$2:$H$101,3,FALSE),""))</f>
        <v/>
      </c>
      <c r="H54" s="5">
        <f>IF(E54="","",IFERROR(VLOOKUP(E54,'Cadastro de Imóveis'!$A$2:$H$101,4,FALSE),""))</f>
        <v/>
      </c>
      <c r="I54" s="6" t="n"/>
      <c r="J54" s="6" t="n"/>
      <c r="K54" s="6" t="n"/>
      <c r="L54" s="7">
        <f>IF(OR(E54="",I54=""),"",IFERROR(I54+J54-K54,0))</f>
        <v/>
      </c>
      <c r="M54" s="6" t="n"/>
      <c r="N54" s="7">
        <f>IF(L54="","",IFERROR(L54-M54,0))</f>
        <v/>
      </c>
      <c r="O54" s="5">
        <f>IF(OR(E54="",C54="",L54=""),"",IFERROR(IF(M54&gt;=L54,"Pago",IF(TODAY()&gt;C54,"Em atraso","Em aberto")),""))</f>
        <v/>
      </c>
      <c r="P54" s="8">
        <f>IF(O54="","",IF(O54="Em atraso",IFERROR(TODAY()-C54,0),0))</f>
        <v/>
      </c>
      <c r="Q54" s="2" t="n"/>
      <c r="R54" s="9" t="n"/>
    </row>
    <row r="55">
      <c r="A55" s="2" t="n"/>
      <c r="B55" s="3" t="n"/>
      <c r="C55" s="3" t="n"/>
      <c r="D55" s="3" t="n"/>
      <c r="E55" s="2" t="n"/>
      <c r="F55" s="10">
        <f>IF(E55="","",IFERROR(VLOOKUP(E55,'Cadastro de Imóveis'!$A$2:$H$101,2,FALSE),"Imóvel não encontrado"))</f>
        <v/>
      </c>
      <c r="G55" s="10">
        <f>IF(E55="","",IFERROR(VLOOKUP(E55,'Cadastro de Imóveis'!$A$2:$H$101,3,FALSE),""))</f>
        <v/>
      </c>
      <c r="H55" s="11">
        <f>IF(E55="","",IFERROR(VLOOKUP(E55,'Cadastro de Imóveis'!$A$2:$H$101,4,FALSE),""))</f>
        <v/>
      </c>
      <c r="I55" s="6" t="n"/>
      <c r="J55" s="6" t="n"/>
      <c r="K55" s="6" t="n"/>
      <c r="L55" s="12">
        <f>IF(OR(E55="",I55=""),"",IFERROR(I55+J55-K55,0))</f>
        <v/>
      </c>
      <c r="M55" s="6" t="n"/>
      <c r="N55" s="12">
        <f>IF(L55="","",IFERROR(L55-M55,0))</f>
        <v/>
      </c>
      <c r="O55" s="11">
        <f>IF(OR(E55="",C55="",L55=""),"",IFERROR(IF(M55&gt;=L55,"Pago",IF(TODAY()&gt;C55,"Em atraso","Em aberto")),""))</f>
        <v/>
      </c>
      <c r="P55" s="13">
        <f>IF(O55="","",IF(O55="Em atraso",IFERROR(TODAY()-C55,0),0))</f>
        <v/>
      </c>
      <c r="Q55" s="2" t="n"/>
      <c r="R55" s="9" t="n"/>
    </row>
    <row r="56">
      <c r="A56" s="2" t="n"/>
      <c r="B56" s="3" t="n"/>
      <c r="C56" s="3" t="n"/>
      <c r="D56" s="3" t="n"/>
      <c r="E56" s="2" t="n"/>
      <c r="F56" s="4">
        <f>IF(E56="","",IFERROR(VLOOKUP(E56,'Cadastro de Imóveis'!$A$2:$H$101,2,FALSE),"Imóvel não encontrado"))</f>
        <v/>
      </c>
      <c r="G56" s="4">
        <f>IF(E56="","",IFERROR(VLOOKUP(E56,'Cadastro de Imóveis'!$A$2:$H$101,3,FALSE),""))</f>
        <v/>
      </c>
      <c r="H56" s="5">
        <f>IF(E56="","",IFERROR(VLOOKUP(E56,'Cadastro de Imóveis'!$A$2:$H$101,4,FALSE),""))</f>
        <v/>
      </c>
      <c r="I56" s="6" t="n"/>
      <c r="J56" s="6" t="n"/>
      <c r="K56" s="6" t="n"/>
      <c r="L56" s="7">
        <f>IF(OR(E56="",I56=""),"",IFERROR(I56+J56-K56,0))</f>
        <v/>
      </c>
      <c r="M56" s="6" t="n"/>
      <c r="N56" s="7">
        <f>IF(L56="","",IFERROR(L56-M56,0))</f>
        <v/>
      </c>
      <c r="O56" s="5">
        <f>IF(OR(E56="",C56="",L56=""),"",IFERROR(IF(M56&gt;=L56,"Pago",IF(TODAY()&gt;C56,"Em atraso","Em aberto")),""))</f>
        <v/>
      </c>
      <c r="P56" s="8">
        <f>IF(O56="","",IF(O56="Em atraso",IFERROR(TODAY()-C56,0),0))</f>
        <v/>
      </c>
      <c r="Q56" s="2" t="n"/>
      <c r="R56" s="9" t="n"/>
    </row>
    <row r="57">
      <c r="A57" s="2" t="n"/>
      <c r="B57" s="3" t="n"/>
      <c r="C57" s="3" t="n"/>
      <c r="D57" s="3" t="n"/>
      <c r="E57" s="2" t="n"/>
      <c r="F57" s="10">
        <f>IF(E57="","",IFERROR(VLOOKUP(E57,'Cadastro de Imóveis'!$A$2:$H$101,2,FALSE),"Imóvel não encontrado"))</f>
        <v/>
      </c>
      <c r="G57" s="10">
        <f>IF(E57="","",IFERROR(VLOOKUP(E57,'Cadastro de Imóveis'!$A$2:$H$101,3,FALSE),""))</f>
        <v/>
      </c>
      <c r="H57" s="11">
        <f>IF(E57="","",IFERROR(VLOOKUP(E57,'Cadastro de Imóveis'!$A$2:$H$101,4,FALSE),""))</f>
        <v/>
      </c>
      <c r="I57" s="6" t="n"/>
      <c r="J57" s="6" t="n"/>
      <c r="K57" s="6" t="n"/>
      <c r="L57" s="12">
        <f>IF(OR(E57="",I57=""),"",IFERROR(I57+J57-K57,0))</f>
        <v/>
      </c>
      <c r="M57" s="6" t="n"/>
      <c r="N57" s="12">
        <f>IF(L57="","",IFERROR(L57-M57,0))</f>
        <v/>
      </c>
      <c r="O57" s="11">
        <f>IF(OR(E57="",C57="",L57=""),"",IFERROR(IF(M57&gt;=L57,"Pago",IF(TODAY()&gt;C57,"Em atraso","Em aberto")),""))</f>
        <v/>
      </c>
      <c r="P57" s="13">
        <f>IF(O57="","",IF(O57="Em atraso",IFERROR(TODAY()-C57,0),0))</f>
        <v/>
      </c>
      <c r="Q57" s="2" t="n"/>
      <c r="R57" s="9" t="n"/>
    </row>
    <row r="58">
      <c r="A58" s="2" t="n"/>
      <c r="B58" s="3" t="n"/>
      <c r="C58" s="3" t="n"/>
      <c r="D58" s="3" t="n"/>
      <c r="E58" s="2" t="n"/>
      <c r="F58" s="4">
        <f>IF(E58="","",IFERROR(VLOOKUP(E58,'Cadastro de Imóveis'!$A$2:$H$101,2,FALSE),"Imóvel não encontrado"))</f>
        <v/>
      </c>
      <c r="G58" s="4">
        <f>IF(E58="","",IFERROR(VLOOKUP(E58,'Cadastro de Imóveis'!$A$2:$H$101,3,FALSE),""))</f>
        <v/>
      </c>
      <c r="H58" s="5">
        <f>IF(E58="","",IFERROR(VLOOKUP(E58,'Cadastro de Imóveis'!$A$2:$H$101,4,FALSE),""))</f>
        <v/>
      </c>
      <c r="I58" s="6" t="n"/>
      <c r="J58" s="6" t="n"/>
      <c r="K58" s="6" t="n"/>
      <c r="L58" s="7">
        <f>IF(OR(E58="",I58=""),"",IFERROR(I58+J58-K58,0))</f>
        <v/>
      </c>
      <c r="M58" s="6" t="n"/>
      <c r="N58" s="7">
        <f>IF(L58="","",IFERROR(L58-M58,0))</f>
        <v/>
      </c>
      <c r="O58" s="5">
        <f>IF(OR(E58="",C58="",L58=""),"",IFERROR(IF(M58&gt;=L58,"Pago",IF(TODAY()&gt;C58,"Em atraso","Em aberto")),""))</f>
        <v/>
      </c>
      <c r="P58" s="8">
        <f>IF(O58="","",IF(O58="Em atraso",IFERROR(TODAY()-C58,0),0))</f>
        <v/>
      </c>
      <c r="Q58" s="2" t="n"/>
      <c r="R58" s="9" t="n"/>
    </row>
    <row r="59">
      <c r="A59" s="2" t="n"/>
      <c r="B59" s="3" t="n"/>
      <c r="C59" s="3" t="n"/>
      <c r="D59" s="3" t="n"/>
      <c r="E59" s="2" t="n"/>
      <c r="F59" s="10">
        <f>IF(E59="","",IFERROR(VLOOKUP(E59,'Cadastro de Imóveis'!$A$2:$H$101,2,FALSE),"Imóvel não encontrado"))</f>
        <v/>
      </c>
      <c r="G59" s="10">
        <f>IF(E59="","",IFERROR(VLOOKUP(E59,'Cadastro de Imóveis'!$A$2:$H$101,3,FALSE),""))</f>
        <v/>
      </c>
      <c r="H59" s="11">
        <f>IF(E59="","",IFERROR(VLOOKUP(E59,'Cadastro de Imóveis'!$A$2:$H$101,4,FALSE),""))</f>
        <v/>
      </c>
      <c r="I59" s="6" t="n"/>
      <c r="J59" s="6" t="n"/>
      <c r="K59" s="6" t="n"/>
      <c r="L59" s="12">
        <f>IF(OR(E59="",I59=""),"",IFERROR(I59+J59-K59,0))</f>
        <v/>
      </c>
      <c r="M59" s="6" t="n"/>
      <c r="N59" s="12">
        <f>IF(L59="","",IFERROR(L59-M59,0))</f>
        <v/>
      </c>
      <c r="O59" s="11">
        <f>IF(OR(E59="",C59="",L59=""),"",IFERROR(IF(M59&gt;=L59,"Pago",IF(TODAY()&gt;C59,"Em atraso","Em aberto")),""))</f>
        <v/>
      </c>
      <c r="P59" s="13">
        <f>IF(O59="","",IF(O59="Em atraso",IFERROR(TODAY()-C59,0),0))</f>
        <v/>
      </c>
      <c r="Q59" s="2" t="n"/>
      <c r="R59" s="9" t="n"/>
    </row>
    <row r="60">
      <c r="A60" s="2" t="n"/>
      <c r="B60" s="3" t="n"/>
      <c r="C60" s="3" t="n"/>
      <c r="D60" s="3" t="n"/>
      <c r="E60" s="2" t="n"/>
      <c r="F60" s="4">
        <f>IF(E60="","",IFERROR(VLOOKUP(E60,'Cadastro de Imóveis'!$A$2:$H$101,2,FALSE),"Imóvel não encontrado"))</f>
        <v/>
      </c>
      <c r="G60" s="4">
        <f>IF(E60="","",IFERROR(VLOOKUP(E60,'Cadastro de Imóveis'!$A$2:$H$101,3,FALSE),""))</f>
        <v/>
      </c>
      <c r="H60" s="5">
        <f>IF(E60="","",IFERROR(VLOOKUP(E60,'Cadastro de Imóveis'!$A$2:$H$101,4,FALSE),""))</f>
        <v/>
      </c>
      <c r="I60" s="6" t="n"/>
      <c r="J60" s="6" t="n"/>
      <c r="K60" s="6" t="n"/>
      <c r="L60" s="7">
        <f>IF(OR(E60="",I60=""),"",IFERROR(I60+J60-K60,0))</f>
        <v/>
      </c>
      <c r="M60" s="6" t="n"/>
      <c r="N60" s="7">
        <f>IF(L60="","",IFERROR(L60-M60,0))</f>
        <v/>
      </c>
      <c r="O60" s="5">
        <f>IF(OR(E60="",C60="",L60=""),"",IFERROR(IF(M60&gt;=L60,"Pago",IF(TODAY()&gt;C60,"Em atraso","Em aberto")),""))</f>
        <v/>
      </c>
      <c r="P60" s="8">
        <f>IF(O60="","",IF(O60="Em atraso",IFERROR(TODAY()-C60,0),0))</f>
        <v/>
      </c>
      <c r="Q60" s="2" t="n"/>
      <c r="R60" s="9" t="n"/>
    </row>
    <row r="61">
      <c r="A61" s="2" t="n"/>
      <c r="B61" s="3" t="n"/>
      <c r="C61" s="3" t="n"/>
      <c r="D61" s="3" t="n"/>
      <c r="E61" s="2" t="n"/>
      <c r="F61" s="10">
        <f>IF(E61="","",IFERROR(VLOOKUP(E61,'Cadastro de Imóveis'!$A$2:$H$101,2,FALSE),"Imóvel não encontrado"))</f>
        <v/>
      </c>
      <c r="G61" s="10">
        <f>IF(E61="","",IFERROR(VLOOKUP(E61,'Cadastro de Imóveis'!$A$2:$H$101,3,FALSE),""))</f>
        <v/>
      </c>
      <c r="H61" s="11">
        <f>IF(E61="","",IFERROR(VLOOKUP(E61,'Cadastro de Imóveis'!$A$2:$H$101,4,FALSE),""))</f>
        <v/>
      </c>
      <c r="I61" s="6" t="n"/>
      <c r="J61" s="6" t="n"/>
      <c r="K61" s="6" t="n"/>
      <c r="L61" s="12">
        <f>IF(OR(E61="",I61=""),"",IFERROR(I61+J61-K61,0))</f>
        <v/>
      </c>
      <c r="M61" s="6" t="n"/>
      <c r="N61" s="12">
        <f>IF(L61="","",IFERROR(L61-M61,0))</f>
        <v/>
      </c>
      <c r="O61" s="11">
        <f>IF(OR(E61="",C61="",L61=""),"",IFERROR(IF(M61&gt;=L61,"Pago",IF(TODAY()&gt;C61,"Em atraso","Em aberto")),""))</f>
        <v/>
      </c>
      <c r="P61" s="13">
        <f>IF(O61="","",IF(O61="Em atraso",IFERROR(TODAY()-C61,0),0))</f>
        <v/>
      </c>
      <c r="Q61" s="2" t="n"/>
      <c r="R61" s="9" t="n"/>
    </row>
    <row r="62">
      <c r="A62" s="2" t="n"/>
      <c r="B62" s="3" t="n"/>
      <c r="C62" s="3" t="n"/>
      <c r="D62" s="3" t="n"/>
      <c r="E62" s="2" t="n"/>
      <c r="F62" s="4">
        <f>IF(E62="","",IFERROR(VLOOKUP(E62,'Cadastro de Imóveis'!$A$2:$H$101,2,FALSE),"Imóvel não encontrado"))</f>
        <v/>
      </c>
      <c r="G62" s="4">
        <f>IF(E62="","",IFERROR(VLOOKUP(E62,'Cadastro de Imóveis'!$A$2:$H$101,3,FALSE),""))</f>
        <v/>
      </c>
      <c r="H62" s="5">
        <f>IF(E62="","",IFERROR(VLOOKUP(E62,'Cadastro de Imóveis'!$A$2:$H$101,4,FALSE),""))</f>
        <v/>
      </c>
      <c r="I62" s="6" t="n"/>
      <c r="J62" s="6" t="n"/>
      <c r="K62" s="6" t="n"/>
      <c r="L62" s="7">
        <f>IF(OR(E62="",I62=""),"",IFERROR(I62+J62-K62,0))</f>
        <v/>
      </c>
      <c r="M62" s="6" t="n"/>
      <c r="N62" s="7">
        <f>IF(L62="","",IFERROR(L62-M62,0))</f>
        <v/>
      </c>
      <c r="O62" s="5">
        <f>IF(OR(E62="",C62="",L62=""),"",IFERROR(IF(M62&gt;=L62,"Pago",IF(TODAY()&gt;C62,"Em atraso","Em aberto")),""))</f>
        <v/>
      </c>
      <c r="P62" s="8">
        <f>IF(O62="","",IF(O62="Em atraso",IFERROR(TODAY()-C62,0),0))</f>
        <v/>
      </c>
      <c r="Q62" s="2" t="n"/>
      <c r="R62" s="9" t="n"/>
    </row>
    <row r="63">
      <c r="A63" s="2" t="n"/>
      <c r="B63" s="3" t="n"/>
      <c r="C63" s="3" t="n"/>
      <c r="D63" s="3" t="n"/>
      <c r="E63" s="2" t="n"/>
      <c r="F63" s="10">
        <f>IF(E63="","",IFERROR(VLOOKUP(E63,'Cadastro de Imóveis'!$A$2:$H$101,2,FALSE),"Imóvel não encontrado"))</f>
        <v/>
      </c>
      <c r="G63" s="10">
        <f>IF(E63="","",IFERROR(VLOOKUP(E63,'Cadastro de Imóveis'!$A$2:$H$101,3,FALSE),""))</f>
        <v/>
      </c>
      <c r="H63" s="11">
        <f>IF(E63="","",IFERROR(VLOOKUP(E63,'Cadastro de Imóveis'!$A$2:$H$101,4,FALSE),""))</f>
        <v/>
      </c>
      <c r="I63" s="6" t="n"/>
      <c r="J63" s="6" t="n"/>
      <c r="K63" s="6" t="n"/>
      <c r="L63" s="12">
        <f>IF(OR(E63="",I63=""),"",IFERROR(I63+J63-K63,0))</f>
        <v/>
      </c>
      <c r="M63" s="6" t="n"/>
      <c r="N63" s="12">
        <f>IF(L63="","",IFERROR(L63-M63,0))</f>
        <v/>
      </c>
      <c r="O63" s="11">
        <f>IF(OR(E63="",C63="",L63=""),"",IFERROR(IF(M63&gt;=L63,"Pago",IF(TODAY()&gt;C63,"Em atraso","Em aberto")),""))</f>
        <v/>
      </c>
      <c r="P63" s="13">
        <f>IF(O63="","",IF(O63="Em atraso",IFERROR(TODAY()-C63,0),0))</f>
        <v/>
      </c>
      <c r="Q63" s="2" t="n"/>
      <c r="R63" s="9" t="n"/>
    </row>
    <row r="64">
      <c r="A64" s="2" t="n"/>
      <c r="B64" s="3" t="n"/>
      <c r="C64" s="3" t="n"/>
      <c r="D64" s="3" t="n"/>
      <c r="E64" s="2" t="n"/>
      <c r="F64" s="4">
        <f>IF(E64="","",IFERROR(VLOOKUP(E64,'Cadastro de Imóveis'!$A$2:$H$101,2,FALSE),"Imóvel não encontrado"))</f>
        <v/>
      </c>
      <c r="G64" s="4">
        <f>IF(E64="","",IFERROR(VLOOKUP(E64,'Cadastro de Imóveis'!$A$2:$H$101,3,FALSE),""))</f>
        <v/>
      </c>
      <c r="H64" s="5">
        <f>IF(E64="","",IFERROR(VLOOKUP(E64,'Cadastro de Imóveis'!$A$2:$H$101,4,FALSE),""))</f>
        <v/>
      </c>
      <c r="I64" s="6" t="n"/>
      <c r="J64" s="6" t="n"/>
      <c r="K64" s="6" t="n"/>
      <c r="L64" s="7">
        <f>IF(OR(E64="",I64=""),"",IFERROR(I64+J64-K64,0))</f>
        <v/>
      </c>
      <c r="M64" s="6" t="n"/>
      <c r="N64" s="7">
        <f>IF(L64="","",IFERROR(L64-M64,0))</f>
        <v/>
      </c>
      <c r="O64" s="5">
        <f>IF(OR(E64="",C64="",L64=""),"",IFERROR(IF(M64&gt;=L64,"Pago",IF(TODAY()&gt;C64,"Em atraso","Em aberto")),""))</f>
        <v/>
      </c>
      <c r="P64" s="8">
        <f>IF(O64="","",IF(O64="Em atraso",IFERROR(TODAY()-C64,0),0))</f>
        <v/>
      </c>
      <c r="Q64" s="2" t="n"/>
      <c r="R64" s="9" t="n"/>
    </row>
    <row r="65">
      <c r="A65" s="2" t="n"/>
      <c r="B65" s="3" t="n"/>
      <c r="C65" s="3" t="n"/>
      <c r="D65" s="3" t="n"/>
      <c r="E65" s="2" t="n"/>
      <c r="F65" s="10">
        <f>IF(E65="","",IFERROR(VLOOKUP(E65,'Cadastro de Imóveis'!$A$2:$H$101,2,FALSE),"Imóvel não encontrado"))</f>
        <v/>
      </c>
      <c r="G65" s="10">
        <f>IF(E65="","",IFERROR(VLOOKUP(E65,'Cadastro de Imóveis'!$A$2:$H$101,3,FALSE),""))</f>
        <v/>
      </c>
      <c r="H65" s="11">
        <f>IF(E65="","",IFERROR(VLOOKUP(E65,'Cadastro de Imóveis'!$A$2:$H$101,4,FALSE),""))</f>
        <v/>
      </c>
      <c r="I65" s="6" t="n"/>
      <c r="J65" s="6" t="n"/>
      <c r="K65" s="6" t="n"/>
      <c r="L65" s="12">
        <f>IF(OR(E65="",I65=""),"",IFERROR(I65+J65-K65,0))</f>
        <v/>
      </c>
      <c r="M65" s="6" t="n"/>
      <c r="N65" s="12">
        <f>IF(L65="","",IFERROR(L65-M65,0))</f>
        <v/>
      </c>
      <c r="O65" s="11">
        <f>IF(OR(E65="",C65="",L65=""),"",IFERROR(IF(M65&gt;=L65,"Pago",IF(TODAY()&gt;C65,"Em atraso","Em aberto")),""))</f>
        <v/>
      </c>
      <c r="P65" s="13">
        <f>IF(O65="","",IF(O65="Em atraso",IFERROR(TODAY()-C65,0),0))</f>
        <v/>
      </c>
      <c r="Q65" s="2" t="n"/>
      <c r="R65" s="9" t="n"/>
    </row>
    <row r="66">
      <c r="A66" s="2" t="n"/>
      <c r="B66" s="3" t="n"/>
      <c r="C66" s="3" t="n"/>
      <c r="D66" s="3" t="n"/>
      <c r="E66" s="2" t="n"/>
      <c r="F66" s="4">
        <f>IF(E66="","",IFERROR(VLOOKUP(E66,'Cadastro de Imóveis'!$A$2:$H$101,2,FALSE),"Imóvel não encontrado"))</f>
        <v/>
      </c>
      <c r="G66" s="4">
        <f>IF(E66="","",IFERROR(VLOOKUP(E66,'Cadastro de Imóveis'!$A$2:$H$101,3,FALSE),""))</f>
        <v/>
      </c>
      <c r="H66" s="5">
        <f>IF(E66="","",IFERROR(VLOOKUP(E66,'Cadastro de Imóveis'!$A$2:$H$101,4,FALSE),""))</f>
        <v/>
      </c>
      <c r="I66" s="6" t="n"/>
      <c r="J66" s="6" t="n"/>
      <c r="K66" s="6" t="n"/>
      <c r="L66" s="7">
        <f>IF(OR(E66="",I66=""),"",IFERROR(I66+J66-K66,0))</f>
        <v/>
      </c>
      <c r="M66" s="6" t="n"/>
      <c r="N66" s="7">
        <f>IF(L66="","",IFERROR(L66-M66,0))</f>
        <v/>
      </c>
      <c r="O66" s="5">
        <f>IF(OR(E66="",C66="",L66=""),"",IFERROR(IF(M66&gt;=L66,"Pago",IF(TODAY()&gt;C66,"Em atraso","Em aberto")),""))</f>
        <v/>
      </c>
      <c r="P66" s="8">
        <f>IF(O66="","",IF(O66="Em atraso",IFERROR(TODAY()-C66,0),0))</f>
        <v/>
      </c>
      <c r="Q66" s="2" t="n"/>
      <c r="R66" s="9" t="n"/>
    </row>
    <row r="67">
      <c r="A67" s="2" t="n"/>
      <c r="B67" s="3" t="n"/>
      <c r="C67" s="3" t="n"/>
      <c r="D67" s="3" t="n"/>
      <c r="E67" s="2" t="n"/>
      <c r="F67" s="10">
        <f>IF(E67="","",IFERROR(VLOOKUP(E67,'Cadastro de Imóveis'!$A$2:$H$101,2,FALSE),"Imóvel não encontrado"))</f>
        <v/>
      </c>
      <c r="G67" s="10">
        <f>IF(E67="","",IFERROR(VLOOKUP(E67,'Cadastro de Imóveis'!$A$2:$H$101,3,FALSE),""))</f>
        <v/>
      </c>
      <c r="H67" s="11">
        <f>IF(E67="","",IFERROR(VLOOKUP(E67,'Cadastro de Imóveis'!$A$2:$H$101,4,FALSE),""))</f>
        <v/>
      </c>
      <c r="I67" s="6" t="n"/>
      <c r="J67" s="6" t="n"/>
      <c r="K67" s="6" t="n"/>
      <c r="L67" s="12">
        <f>IF(OR(E67="",I67=""),"",IFERROR(I67+J67-K67,0))</f>
        <v/>
      </c>
      <c r="M67" s="6" t="n"/>
      <c r="N67" s="12">
        <f>IF(L67="","",IFERROR(L67-M67,0))</f>
        <v/>
      </c>
      <c r="O67" s="11">
        <f>IF(OR(E67="",C67="",L67=""),"",IFERROR(IF(M67&gt;=L67,"Pago",IF(TODAY()&gt;C67,"Em atraso","Em aberto")),""))</f>
        <v/>
      </c>
      <c r="P67" s="13">
        <f>IF(O67="","",IF(O67="Em atraso",IFERROR(TODAY()-C67,0),0))</f>
        <v/>
      </c>
      <c r="Q67" s="2" t="n"/>
      <c r="R67" s="9" t="n"/>
    </row>
    <row r="68">
      <c r="A68" s="2" t="n"/>
      <c r="B68" s="3" t="n"/>
      <c r="C68" s="3" t="n"/>
      <c r="D68" s="3" t="n"/>
      <c r="E68" s="2" t="n"/>
      <c r="F68" s="4">
        <f>IF(E68="","",IFERROR(VLOOKUP(E68,'Cadastro de Imóveis'!$A$2:$H$101,2,FALSE),"Imóvel não encontrado"))</f>
        <v/>
      </c>
      <c r="G68" s="4">
        <f>IF(E68="","",IFERROR(VLOOKUP(E68,'Cadastro de Imóveis'!$A$2:$H$101,3,FALSE),""))</f>
        <v/>
      </c>
      <c r="H68" s="5">
        <f>IF(E68="","",IFERROR(VLOOKUP(E68,'Cadastro de Imóveis'!$A$2:$H$101,4,FALSE),""))</f>
        <v/>
      </c>
      <c r="I68" s="6" t="n"/>
      <c r="J68" s="6" t="n"/>
      <c r="K68" s="6" t="n"/>
      <c r="L68" s="7">
        <f>IF(OR(E68="",I68=""),"",IFERROR(I68+J68-K68,0))</f>
        <v/>
      </c>
      <c r="M68" s="6" t="n"/>
      <c r="N68" s="7">
        <f>IF(L68="","",IFERROR(L68-M68,0))</f>
        <v/>
      </c>
      <c r="O68" s="5">
        <f>IF(OR(E68="",C68="",L68=""),"",IFERROR(IF(M68&gt;=L68,"Pago",IF(TODAY()&gt;C68,"Em atraso","Em aberto")),""))</f>
        <v/>
      </c>
      <c r="P68" s="8">
        <f>IF(O68="","",IF(O68="Em atraso",IFERROR(TODAY()-C68,0),0))</f>
        <v/>
      </c>
      <c r="Q68" s="2" t="n"/>
      <c r="R68" s="9" t="n"/>
    </row>
    <row r="69">
      <c r="A69" s="2" t="n"/>
      <c r="B69" s="3" t="n"/>
      <c r="C69" s="3" t="n"/>
      <c r="D69" s="3" t="n"/>
      <c r="E69" s="2" t="n"/>
      <c r="F69" s="10">
        <f>IF(E69="","",IFERROR(VLOOKUP(E69,'Cadastro de Imóveis'!$A$2:$H$101,2,FALSE),"Imóvel não encontrado"))</f>
        <v/>
      </c>
      <c r="G69" s="10">
        <f>IF(E69="","",IFERROR(VLOOKUP(E69,'Cadastro de Imóveis'!$A$2:$H$101,3,FALSE),""))</f>
        <v/>
      </c>
      <c r="H69" s="11">
        <f>IF(E69="","",IFERROR(VLOOKUP(E69,'Cadastro de Imóveis'!$A$2:$H$101,4,FALSE),""))</f>
        <v/>
      </c>
      <c r="I69" s="6" t="n"/>
      <c r="J69" s="6" t="n"/>
      <c r="K69" s="6" t="n"/>
      <c r="L69" s="12">
        <f>IF(OR(E69="",I69=""),"",IFERROR(I69+J69-K69,0))</f>
        <v/>
      </c>
      <c r="M69" s="6" t="n"/>
      <c r="N69" s="12">
        <f>IF(L69="","",IFERROR(L69-M69,0))</f>
        <v/>
      </c>
      <c r="O69" s="11">
        <f>IF(OR(E69="",C69="",L69=""),"",IFERROR(IF(M69&gt;=L69,"Pago",IF(TODAY()&gt;C69,"Em atraso","Em aberto")),""))</f>
        <v/>
      </c>
      <c r="P69" s="13">
        <f>IF(O69="","",IF(O69="Em atraso",IFERROR(TODAY()-C69,0),0))</f>
        <v/>
      </c>
      <c r="Q69" s="2" t="n"/>
      <c r="R69" s="9" t="n"/>
    </row>
    <row r="70">
      <c r="A70" s="2" t="n"/>
      <c r="B70" s="3" t="n"/>
      <c r="C70" s="3" t="n"/>
      <c r="D70" s="3" t="n"/>
      <c r="E70" s="2" t="n"/>
      <c r="F70" s="4">
        <f>IF(E70="","",IFERROR(VLOOKUP(E70,'Cadastro de Imóveis'!$A$2:$H$101,2,FALSE),"Imóvel não encontrado"))</f>
        <v/>
      </c>
      <c r="G70" s="4">
        <f>IF(E70="","",IFERROR(VLOOKUP(E70,'Cadastro de Imóveis'!$A$2:$H$101,3,FALSE),""))</f>
        <v/>
      </c>
      <c r="H70" s="5">
        <f>IF(E70="","",IFERROR(VLOOKUP(E70,'Cadastro de Imóveis'!$A$2:$H$101,4,FALSE),""))</f>
        <v/>
      </c>
      <c r="I70" s="6" t="n"/>
      <c r="J70" s="6" t="n"/>
      <c r="K70" s="6" t="n"/>
      <c r="L70" s="7">
        <f>IF(OR(E70="",I70=""),"",IFERROR(I70+J70-K70,0))</f>
        <v/>
      </c>
      <c r="M70" s="6" t="n"/>
      <c r="N70" s="7">
        <f>IF(L70="","",IFERROR(L70-M70,0))</f>
        <v/>
      </c>
      <c r="O70" s="5">
        <f>IF(OR(E70="",C70="",L70=""),"",IFERROR(IF(M70&gt;=L70,"Pago",IF(TODAY()&gt;C70,"Em atraso","Em aberto")),""))</f>
        <v/>
      </c>
      <c r="P70" s="8">
        <f>IF(O70="","",IF(O70="Em atraso",IFERROR(TODAY()-C70,0),0))</f>
        <v/>
      </c>
      <c r="Q70" s="2" t="n"/>
      <c r="R70" s="9" t="n"/>
    </row>
    <row r="71">
      <c r="A71" s="2" t="n"/>
      <c r="B71" s="3" t="n"/>
      <c r="C71" s="3" t="n"/>
      <c r="D71" s="3" t="n"/>
      <c r="E71" s="2" t="n"/>
      <c r="F71" s="10">
        <f>IF(E71="","",IFERROR(VLOOKUP(E71,'Cadastro de Imóveis'!$A$2:$H$101,2,FALSE),"Imóvel não encontrado"))</f>
        <v/>
      </c>
      <c r="G71" s="10">
        <f>IF(E71="","",IFERROR(VLOOKUP(E71,'Cadastro de Imóveis'!$A$2:$H$101,3,FALSE),""))</f>
        <v/>
      </c>
      <c r="H71" s="11">
        <f>IF(E71="","",IFERROR(VLOOKUP(E71,'Cadastro de Imóveis'!$A$2:$H$101,4,FALSE),""))</f>
        <v/>
      </c>
      <c r="I71" s="6" t="n"/>
      <c r="J71" s="6" t="n"/>
      <c r="K71" s="6" t="n"/>
      <c r="L71" s="12">
        <f>IF(OR(E71="",I71=""),"",IFERROR(I71+J71-K71,0))</f>
        <v/>
      </c>
      <c r="M71" s="6" t="n"/>
      <c r="N71" s="12">
        <f>IF(L71="","",IFERROR(L71-M71,0))</f>
        <v/>
      </c>
      <c r="O71" s="11">
        <f>IF(OR(E71="",C71="",L71=""),"",IFERROR(IF(M71&gt;=L71,"Pago",IF(TODAY()&gt;C71,"Em atraso","Em aberto")),""))</f>
        <v/>
      </c>
      <c r="P71" s="13">
        <f>IF(O71="","",IF(O71="Em atraso",IFERROR(TODAY()-C71,0),0))</f>
        <v/>
      </c>
      <c r="Q71" s="2" t="n"/>
      <c r="R71" s="9" t="n"/>
    </row>
    <row r="72">
      <c r="A72" s="2" t="n"/>
      <c r="B72" s="3" t="n"/>
      <c r="C72" s="3" t="n"/>
      <c r="D72" s="3" t="n"/>
      <c r="E72" s="2" t="n"/>
      <c r="F72" s="4">
        <f>IF(E72="","",IFERROR(VLOOKUP(E72,'Cadastro de Imóveis'!$A$2:$H$101,2,FALSE),"Imóvel não encontrado"))</f>
        <v/>
      </c>
      <c r="G72" s="4">
        <f>IF(E72="","",IFERROR(VLOOKUP(E72,'Cadastro de Imóveis'!$A$2:$H$101,3,FALSE),""))</f>
        <v/>
      </c>
      <c r="H72" s="5">
        <f>IF(E72="","",IFERROR(VLOOKUP(E72,'Cadastro de Imóveis'!$A$2:$H$101,4,FALSE),""))</f>
        <v/>
      </c>
      <c r="I72" s="6" t="n"/>
      <c r="J72" s="6" t="n"/>
      <c r="K72" s="6" t="n"/>
      <c r="L72" s="7">
        <f>IF(OR(E72="",I72=""),"",IFERROR(I72+J72-K72,0))</f>
        <v/>
      </c>
      <c r="M72" s="6" t="n"/>
      <c r="N72" s="7">
        <f>IF(L72="","",IFERROR(L72-M72,0))</f>
        <v/>
      </c>
      <c r="O72" s="5">
        <f>IF(OR(E72="",C72="",L72=""),"",IFERROR(IF(M72&gt;=L72,"Pago",IF(TODAY()&gt;C72,"Em atraso","Em aberto")),""))</f>
        <v/>
      </c>
      <c r="P72" s="8">
        <f>IF(O72="","",IF(O72="Em atraso",IFERROR(TODAY()-C72,0),0))</f>
        <v/>
      </c>
      <c r="Q72" s="2" t="n"/>
      <c r="R72" s="9" t="n"/>
    </row>
    <row r="73">
      <c r="A73" s="2" t="n"/>
      <c r="B73" s="3" t="n"/>
      <c r="C73" s="3" t="n"/>
      <c r="D73" s="3" t="n"/>
      <c r="E73" s="2" t="n"/>
      <c r="F73" s="10">
        <f>IF(E73="","",IFERROR(VLOOKUP(E73,'Cadastro de Imóveis'!$A$2:$H$101,2,FALSE),"Imóvel não encontrado"))</f>
        <v/>
      </c>
      <c r="G73" s="10">
        <f>IF(E73="","",IFERROR(VLOOKUP(E73,'Cadastro de Imóveis'!$A$2:$H$101,3,FALSE),""))</f>
        <v/>
      </c>
      <c r="H73" s="11">
        <f>IF(E73="","",IFERROR(VLOOKUP(E73,'Cadastro de Imóveis'!$A$2:$H$101,4,FALSE),""))</f>
        <v/>
      </c>
      <c r="I73" s="6" t="n"/>
      <c r="J73" s="6" t="n"/>
      <c r="K73" s="6" t="n"/>
      <c r="L73" s="12">
        <f>IF(OR(E73="",I73=""),"",IFERROR(I73+J73-K73,0))</f>
        <v/>
      </c>
      <c r="M73" s="6" t="n"/>
      <c r="N73" s="12">
        <f>IF(L73="","",IFERROR(L73-M73,0))</f>
        <v/>
      </c>
      <c r="O73" s="11">
        <f>IF(OR(E73="",C73="",L73=""),"",IFERROR(IF(M73&gt;=L73,"Pago",IF(TODAY()&gt;C73,"Em atraso","Em aberto")),""))</f>
        <v/>
      </c>
      <c r="P73" s="13">
        <f>IF(O73="","",IF(O73="Em atraso",IFERROR(TODAY()-C73,0),0))</f>
        <v/>
      </c>
      <c r="Q73" s="2" t="n"/>
      <c r="R73" s="9" t="n"/>
    </row>
    <row r="74">
      <c r="A74" s="2" t="n"/>
      <c r="B74" s="3" t="n"/>
      <c r="C74" s="3" t="n"/>
      <c r="D74" s="3" t="n"/>
      <c r="E74" s="2" t="n"/>
      <c r="F74" s="4">
        <f>IF(E74="","",IFERROR(VLOOKUP(E74,'Cadastro de Imóveis'!$A$2:$H$101,2,FALSE),"Imóvel não encontrado"))</f>
        <v/>
      </c>
      <c r="G74" s="4">
        <f>IF(E74="","",IFERROR(VLOOKUP(E74,'Cadastro de Imóveis'!$A$2:$H$101,3,FALSE),""))</f>
        <v/>
      </c>
      <c r="H74" s="5">
        <f>IF(E74="","",IFERROR(VLOOKUP(E74,'Cadastro de Imóveis'!$A$2:$H$101,4,FALSE),""))</f>
        <v/>
      </c>
      <c r="I74" s="6" t="n"/>
      <c r="J74" s="6" t="n"/>
      <c r="K74" s="6" t="n"/>
      <c r="L74" s="7">
        <f>IF(OR(E74="",I74=""),"",IFERROR(I74+J74-K74,0))</f>
        <v/>
      </c>
      <c r="M74" s="6" t="n"/>
      <c r="N74" s="7">
        <f>IF(L74="","",IFERROR(L74-M74,0))</f>
        <v/>
      </c>
      <c r="O74" s="5">
        <f>IF(OR(E74="",C74="",L74=""),"",IFERROR(IF(M74&gt;=L74,"Pago",IF(TODAY()&gt;C74,"Em atraso","Em aberto")),""))</f>
        <v/>
      </c>
      <c r="P74" s="8">
        <f>IF(O74="","",IF(O74="Em atraso",IFERROR(TODAY()-C74,0),0))</f>
        <v/>
      </c>
      <c r="Q74" s="2" t="n"/>
      <c r="R74" s="9" t="n"/>
    </row>
    <row r="75">
      <c r="A75" s="2" t="n"/>
      <c r="B75" s="3" t="n"/>
      <c r="C75" s="3" t="n"/>
      <c r="D75" s="3" t="n"/>
      <c r="E75" s="2" t="n"/>
      <c r="F75" s="10">
        <f>IF(E75="","",IFERROR(VLOOKUP(E75,'Cadastro de Imóveis'!$A$2:$H$101,2,FALSE),"Imóvel não encontrado"))</f>
        <v/>
      </c>
      <c r="G75" s="10">
        <f>IF(E75="","",IFERROR(VLOOKUP(E75,'Cadastro de Imóveis'!$A$2:$H$101,3,FALSE),""))</f>
        <v/>
      </c>
      <c r="H75" s="11">
        <f>IF(E75="","",IFERROR(VLOOKUP(E75,'Cadastro de Imóveis'!$A$2:$H$101,4,FALSE),""))</f>
        <v/>
      </c>
      <c r="I75" s="6" t="n"/>
      <c r="J75" s="6" t="n"/>
      <c r="K75" s="6" t="n"/>
      <c r="L75" s="12">
        <f>IF(OR(E75="",I75=""),"",IFERROR(I75+J75-K75,0))</f>
        <v/>
      </c>
      <c r="M75" s="6" t="n"/>
      <c r="N75" s="12">
        <f>IF(L75="","",IFERROR(L75-M75,0))</f>
        <v/>
      </c>
      <c r="O75" s="11">
        <f>IF(OR(E75="",C75="",L75=""),"",IFERROR(IF(M75&gt;=L75,"Pago",IF(TODAY()&gt;C75,"Em atraso","Em aberto")),""))</f>
        <v/>
      </c>
      <c r="P75" s="13">
        <f>IF(O75="","",IF(O75="Em atraso",IFERROR(TODAY()-C75,0),0))</f>
        <v/>
      </c>
      <c r="Q75" s="2" t="n"/>
      <c r="R75" s="9" t="n"/>
    </row>
    <row r="76">
      <c r="A76" s="2" t="n"/>
      <c r="B76" s="3" t="n"/>
      <c r="C76" s="3" t="n"/>
      <c r="D76" s="3" t="n"/>
      <c r="E76" s="2" t="n"/>
      <c r="F76" s="4">
        <f>IF(E76="","",IFERROR(VLOOKUP(E76,'Cadastro de Imóveis'!$A$2:$H$101,2,FALSE),"Imóvel não encontrado"))</f>
        <v/>
      </c>
      <c r="G76" s="4">
        <f>IF(E76="","",IFERROR(VLOOKUP(E76,'Cadastro de Imóveis'!$A$2:$H$101,3,FALSE),""))</f>
        <v/>
      </c>
      <c r="H76" s="5">
        <f>IF(E76="","",IFERROR(VLOOKUP(E76,'Cadastro de Imóveis'!$A$2:$H$101,4,FALSE),""))</f>
        <v/>
      </c>
      <c r="I76" s="6" t="n"/>
      <c r="J76" s="6" t="n"/>
      <c r="K76" s="6" t="n"/>
      <c r="L76" s="7">
        <f>IF(OR(E76="",I76=""),"",IFERROR(I76+J76-K76,0))</f>
        <v/>
      </c>
      <c r="M76" s="6" t="n"/>
      <c r="N76" s="7">
        <f>IF(L76="","",IFERROR(L76-M76,0))</f>
        <v/>
      </c>
      <c r="O76" s="5">
        <f>IF(OR(E76="",C76="",L76=""),"",IFERROR(IF(M76&gt;=L76,"Pago",IF(TODAY()&gt;C76,"Em atraso","Em aberto")),""))</f>
        <v/>
      </c>
      <c r="P76" s="8">
        <f>IF(O76="","",IF(O76="Em atraso",IFERROR(TODAY()-C76,0),0))</f>
        <v/>
      </c>
      <c r="Q76" s="2" t="n"/>
      <c r="R76" s="9" t="n"/>
    </row>
    <row r="77">
      <c r="A77" s="2" t="n"/>
      <c r="B77" s="3" t="n"/>
      <c r="C77" s="3" t="n"/>
      <c r="D77" s="3" t="n"/>
      <c r="E77" s="2" t="n"/>
      <c r="F77" s="10">
        <f>IF(E77="","",IFERROR(VLOOKUP(E77,'Cadastro de Imóveis'!$A$2:$H$101,2,FALSE),"Imóvel não encontrado"))</f>
        <v/>
      </c>
      <c r="G77" s="10">
        <f>IF(E77="","",IFERROR(VLOOKUP(E77,'Cadastro de Imóveis'!$A$2:$H$101,3,FALSE),""))</f>
        <v/>
      </c>
      <c r="H77" s="11">
        <f>IF(E77="","",IFERROR(VLOOKUP(E77,'Cadastro de Imóveis'!$A$2:$H$101,4,FALSE),""))</f>
        <v/>
      </c>
      <c r="I77" s="6" t="n"/>
      <c r="J77" s="6" t="n"/>
      <c r="K77" s="6" t="n"/>
      <c r="L77" s="12">
        <f>IF(OR(E77="",I77=""),"",IFERROR(I77+J77-K77,0))</f>
        <v/>
      </c>
      <c r="M77" s="6" t="n"/>
      <c r="N77" s="12">
        <f>IF(L77="","",IFERROR(L77-M77,0))</f>
        <v/>
      </c>
      <c r="O77" s="11">
        <f>IF(OR(E77="",C77="",L77=""),"",IFERROR(IF(M77&gt;=L77,"Pago",IF(TODAY()&gt;C77,"Em atraso","Em aberto")),""))</f>
        <v/>
      </c>
      <c r="P77" s="13">
        <f>IF(O77="","",IF(O77="Em atraso",IFERROR(TODAY()-C77,0),0))</f>
        <v/>
      </c>
      <c r="Q77" s="2" t="n"/>
      <c r="R77" s="9" t="n"/>
    </row>
    <row r="78">
      <c r="A78" s="2" t="n"/>
      <c r="B78" s="3" t="n"/>
      <c r="C78" s="3" t="n"/>
      <c r="D78" s="3" t="n"/>
      <c r="E78" s="2" t="n"/>
      <c r="F78" s="4">
        <f>IF(E78="","",IFERROR(VLOOKUP(E78,'Cadastro de Imóveis'!$A$2:$H$101,2,FALSE),"Imóvel não encontrado"))</f>
        <v/>
      </c>
      <c r="G78" s="4">
        <f>IF(E78="","",IFERROR(VLOOKUP(E78,'Cadastro de Imóveis'!$A$2:$H$101,3,FALSE),""))</f>
        <v/>
      </c>
      <c r="H78" s="5">
        <f>IF(E78="","",IFERROR(VLOOKUP(E78,'Cadastro de Imóveis'!$A$2:$H$101,4,FALSE),""))</f>
        <v/>
      </c>
      <c r="I78" s="6" t="n"/>
      <c r="J78" s="6" t="n"/>
      <c r="K78" s="6" t="n"/>
      <c r="L78" s="7">
        <f>IF(OR(E78="",I78=""),"",IFERROR(I78+J78-K78,0))</f>
        <v/>
      </c>
      <c r="M78" s="6" t="n"/>
      <c r="N78" s="7">
        <f>IF(L78="","",IFERROR(L78-M78,0))</f>
        <v/>
      </c>
      <c r="O78" s="5">
        <f>IF(OR(E78="",C78="",L78=""),"",IFERROR(IF(M78&gt;=L78,"Pago",IF(TODAY()&gt;C78,"Em atraso","Em aberto")),""))</f>
        <v/>
      </c>
      <c r="P78" s="8">
        <f>IF(O78="","",IF(O78="Em atraso",IFERROR(TODAY()-C78,0),0))</f>
        <v/>
      </c>
      <c r="Q78" s="2" t="n"/>
      <c r="R78" s="9" t="n"/>
    </row>
    <row r="79">
      <c r="A79" s="2" t="n"/>
      <c r="B79" s="3" t="n"/>
      <c r="C79" s="3" t="n"/>
      <c r="D79" s="3" t="n"/>
      <c r="E79" s="2" t="n"/>
      <c r="F79" s="10">
        <f>IF(E79="","",IFERROR(VLOOKUP(E79,'Cadastro de Imóveis'!$A$2:$H$101,2,FALSE),"Imóvel não encontrado"))</f>
        <v/>
      </c>
      <c r="G79" s="10">
        <f>IF(E79="","",IFERROR(VLOOKUP(E79,'Cadastro de Imóveis'!$A$2:$H$101,3,FALSE),""))</f>
        <v/>
      </c>
      <c r="H79" s="11">
        <f>IF(E79="","",IFERROR(VLOOKUP(E79,'Cadastro de Imóveis'!$A$2:$H$101,4,FALSE),""))</f>
        <v/>
      </c>
      <c r="I79" s="6" t="n"/>
      <c r="J79" s="6" t="n"/>
      <c r="K79" s="6" t="n"/>
      <c r="L79" s="12">
        <f>IF(OR(E79="",I79=""),"",IFERROR(I79+J79-K79,0))</f>
        <v/>
      </c>
      <c r="M79" s="6" t="n"/>
      <c r="N79" s="12">
        <f>IF(L79="","",IFERROR(L79-M79,0))</f>
        <v/>
      </c>
      <c r="O79" s="11">
        <f>IF(OR(E79="",C79="",L79=""),"",IFERROR(IF(M79&gt;=L79,"Pago",IF(TODAY()&gt;C79,"Em atraso","Em aberto")),""))</f>
        <v/>
      </c>
      <c r="P79" s="13">
        <f>IF(O79="","",IF(O79="Em atraso",IFERROR(TODAY()-C79,0),0))</f>
        <v/>
      </c>
      <c r="Q79" s="2" t="n"/>
      <c r="R79" s="9" t="n"/>
    </row>
    <row r="80">
      <c r="A80" s="2" t="n"/>
      <c r="B80" s="3" t="n"/>
      <c r="C80" s="3" t="n"/>
      <c r="D80" s="3" t="n"/>
      <c r="E80" s="2" t="n"/>
      <c r="F80" s="4">
        <f>IF(E80="","",IFERROR(VLOOKUP(E80,'Cadastro de Imóveis'!$A$2:$H$101,2,FALSE),"Imóvel não encontrado"))</f>
        <v/>
      </c>
      <c r="G80" s="4">
        <f>IF(E80="","",IFERROR(VLOOKUP(E80,'Cadastro de Imóveis'!$A$2:$H$101,3,FALSE),""))</f>
        <v/>
      </c>
      <c r="H80" s="5">
        <f>IF(E80="","",IFERROR(VLOOKUP(E80,'Cadastro de Imóveis'!$A$2:$H$101,4,FALSE),""))</f>
        <v/>
      </c>
      <c r="I80" s="6" t="n"/>
      <c r="J80" s="6" t="n"/>
      <c r="K80" s="6" t="n"/>
      <c r="L80" s="7">
        <f>IF(OR(E80="",I80=""),"",IFERROR(I80+J80-K80,0))</f>
        <v/>
      </c>
      <c r="M80" s="6" t="n"/>
      <c r="N80" s="7">
        <f>IF(L80="","",IFERROR(L80-M80,0))</f>
        <v/>
      </c>
      <c r="O80" s="5">
        <f>IF(OR(E80="",C80="",L80=""),"",IFERROR(IF(M80&gt;=L80,"Pago",IF(TODAY()&gt;C80,"Em atraso","Em aberto")),""))</f>
        <v/>
      </c>
      <c r="P80" s="8">
        <f>IF(O80="","",IF(O80="Em atraso",IFERROR(TODAY()-C80,0),0))</f>
        <v/>
      </c>
      <c r="Q80" s="2" t="n"/>
      <c r="R80" s="9" t="n"/>
    </row>
    <row r="81">
      <c r="A81" s="2" t="n"/>
      <c r="B81" s="3" t="n"/>
      <c r="C81" s="3" t="n"/>
      <c r="D81" s="3" t="n"/>
      <c r="E81" s="2" t="n"/>
      <c r="F81" s="10">
        <f>IF(E81="","",IFERROR(VLOOKUP(E81,'Cadastro de Imóveis'!$A$2:$H$101,2,FALSE),"Imóvel não encontrado"))</f>
        <v/>
      </c>
      <c r="G81" s="10">
        <f>IF(E81="","",IFERROR(VLOOKUP(E81,'Cadastro de Imóveis'!$A$2:$H$101,3,FALSE),""))</f>
        <v/>
      </c>
      <c r="H81" s="11">
        <f>IF(E81="","",IFERROR(VLOOKUP(E81,'Cadastro de Imóveis'!$A$2:$H$101,4,FALSE),""))</f>
        <v/>
      </c>
      <c r="I81" s="6" t="n"/>
      <c r="J81" s="6" t="n"/>
      <c r="K81" s="6" t="n"/>
      <c r="L81" s="12">
        <f>IF(OR(E81="",I81=""),"",IFERROR(I81+J81-K81,0))</f>
        <v/>
      </c>
      <c r="M81" s="6" t="n"/>
      <c r="N81" s="12">
        <f>IF(L81="","",IFERROR(L81-M81,0))</f>
        <v/>
      </c>
      <c r="O81" s="11">
        <f>IF(OR(E81="",C81="",L81=""),"",IFERROR(IF(M81&gt;=L81,"Pago",IF(TODAY()&gt;C81,"Em atraso","Em aberto")),""))</f>
        <v/>
      </c>
      <c r="P81" s="13">
        <f>IF(O81="","",IF(O81="Em atraso",IFERROR(TODAY()-C81,0),0))</f>
        <v/>
      </c>
      <c r="Q81" s="2" t="n"/>
      <c r="R81" s="9" t="n"/>
    </row>
    <row r="82">
      <c r="A82" s="2" t="n"/>
      <c r="B82" s="3" t="n"/>
      <c r="C82" s="3" t="n"/>
      <c r="D82" s="3" t="n"/>
      <c r="E82" s="2" t="n"/>
      <c r="F82" s="4">
        <f>IF(E82="","",IFERROR(VLOOKUP(E82,'Cadastro de Imóveis'!$A$2:$H$101,2,FALSE),"Imóvel não encontrado"))</f>
        <v/>
      </c>
      <c r="G82" s="4">
        <f>IF(E82="","",IFERROR(VLOOKUP(E82,'Cadastro de Imóveis'!$A$2:$H$101,3,FALSE),""))</f>
        <v/>
      </c>
      <c r="H82" s="5">
        <f>IF(E82="","",IFERROR(VLOOKUP(E82,'Cadastro de Imóveis'!$A$2:$H$101,4,FALSE),""))</f>
        <v/>
      </c>
      <c r="I82" s="6" t="n"/>
      <c r="J82" s="6" t="n"/>
      <c r="K82" s="6" t="n"/>
      <c r="L82" s="7">
        <f>IF(OR(E82="",I82=""),"",IFERROR(I82+J82-K82,0))</f>
        <v/>
      </c>
      <c r="M82" s="6" t="n"/>
      <c r="N82" s="7">
        <f>IF(L82="","",IFERROR(L82-M82,0))</f>
        <v/>
      </c>
      <c r="O82" s="5">
        <f>IF(OR(E82="",C82="",L82=""),"",IFERROR(IF(M82&gt;=L82,"Pago",IF(TODAY()&gt;C82,"Em atraso","Em aberto")),""))</f>
        <v/>
      </c>
      <c r="P82" s="8">
        <f>IF(O82="","",IF(O82="Em atraso",IFERROR(TODAY()-C82,0),0))</f>
        <v/>
      </c>
      <c r="Q82" s="2" t="n"/>
      <c r="R82" s="9" t="n"/>
    </row>
    <row r="83">
      <c r="A83" s="2" t="n"/>
      <c r="B83" s="3" t="n"/>
      <c r="C83" s="3" t="n"/>
      <c r="D83" s="3" t="n"/>
      <c r="E83" s="2" t="n"/>
      <c r="F83" s="10">
        <f>IF(E83="","",IFERROR(VLOOKUP(E83,'Cadastro de Imóveis'!$A$2:$H$101,2,FALSE),"Imóvel não encontrado"))</f>
        <v/>
      </c>
      <c r="G83" s="10">
        <f>IF(E83="","",IFERROR(VLOOKUP(E83,'Cadastro de Imóveis'!$A$2:$H$101,3,FALSE),""))</f>
        <v/>
      </c>
      <c r="H83" s="11">
        <f>IF(E83="","",IFERROR(VLOOKUP(E83,'Cadastro de Imóveis'!$A$2:$H$101,4,FALSE),""))</f>
        <v/>
      </c>
      <c r="I83" s="6" t="n"/>
      <c r="J83" s="6" t="n"/>
      <c r="K83" s="6" t="n"/>
      <c r="L83" s="12">
        <f>IF(OR(E83="",I83=""),"",IFERROR(I83+J83-K83,0))</f>
        <v/>
      </c>
      <c r="M83" s="6" t="n"/>
      <c r="N83" s="12">
        <f>IF(L83="","",IFERROR(L83-M83,0))</f>
        <v/>
      </c>
      <c r="O83" s="11">
        <f>IF(OR(E83="",C83="",L83=""),"",IFERROR(IF(M83&gt;=L83,"Pago",IF(TODAY()&gt;C83,"Em atraso","Em aberto")),""))</f>
        <v/>
      </c>
      <c r="P83" s="13">
        <f>IF(O83="","",IF(O83="Em atraso",IFERROR(TODAY()-C83,0),0))</f>
        <v/>
      </c>
      <c r="Q83" s="2" t="n"/>
      <c r="R83" s="9" t="n"/>
    </row>
    <row r="84">
      <c r="A84" s="2" t="n"/>
      <c r="B84" s="3" t="n"/>
      <c r="C84" s="3" t="n"/>
      <c r="D84" s="3" t="n"/>
      <c r="E84" s="2" t="n"/>
      <c r="F84" s="4">
        <f>IF(E84="","",IFERROR(VLOOKUP(E84,'Cadastro de Imóveis'!$A$2:$H$101,2,FALSE),"Imóvel não encontrado"))</f>
        <v/>
      </c>
      <c r="G84" s="4">
        <f>IF(E84="","",IFERROR(VLOOKUP(E84,'Cadastro de Imóveis'!$A$2:$H$101,3,FALSE),""))</f>
        <v/>
      </c>
      <c r="H84" s="5">
        <f>IF(E84="","",IFERROR(VLOOKUP(E84,'Cadastro de Imóveis'!$A$2:$H$101,4,FALSE),""))</f>
        <v/>
      </c>
      <c r="I84" s="6" t="n"/>
      <c r="J84" s="6" t="n"/>
      <c r="K84" s="6" t="n"/>
      <c r="L84" s="7">
        <f>IF(OR(E84="",I84=""),"",IFERROR(I84+J84-K84,0))</f>
        <v/>
      </c>
      <c r="M84" s="6" t="n"/>
      <c r="N84" s="7">
        <f>IF(L84="","",IFERROR(L84-M84,0))</f>
        <v/>
      </c>
      <c r="O84" s="5">
        <f>IF(OR(E84="",C84="",L84=""),"",IFERROR(IF(M84&gt;=L84,"Pago",IF(TODAY()&gt;C84,"Em atraso","Em aberto")),""))</f>
        <v/>
      </c>
      <c r="P84" s="8">
        <f>IF(O84="","",IF(O84="Em atraso",IFERROR(TODAY()-C84,0),0))</f>
        <v/>
      </c>
      <c r="Q84" s="2" t="n"/>
      <c r="R84" s="9" t="n"/>
    </row>
    <row r="85">
      <c r="A85" s="2" t="n"/>
      <c r="B85" s="3" t="n"/>
      <c r="C85" s="3" t="n"/>
      <c r="D85" s="3" t="n"/>
      <c r="E85" s="2" t="n"/>
      <c r="F85" s="10">
        <f>IF(E85="","",IFERROR(VLOOKUP(E85,'Cadastro de Imóveis'!$A$2:$H$101,2,FALSE),"Imóvel não encontrado"))</f>
        <v/>
      </c>
      <c r="G85" s="10">
        <f>IF(E85="","",IFERROR(VLOOKUP(E85,'Cadastro de Imóveis'!$A$2:$H$101,3,FALSE),""))</f>
        <v/>
      </c>
      <c r="H85" s="11">
        <f>IF(E85="","",IFERROR(VLOOKUP(E85,'Cadastro de Imóveis'!$A$2:$H$101,4,FALSE),""))</f>
        <v/>
      </c>
      <c r="I85" s="6" t="n"/>
      <c r="J85" s="6" t="n"/>
      <c r="K85" s="6" t="n"/>
      <c r="L85" s="12">
        <f>IF(OR(E85="",I85=""),"",IFERROR(I85+J85-K85,0))</f>
        <v/>
      </c>
      <c r="M85" s="6" t="n"/>
      <c r="N85" s="12">
        <f>IF(L85="","",IFERROR(L85-M85,0))</f>
        <v/>
      </c>
      <c r="O85" s="11">
        <f>IF(OR(E85="",C85="",L85=""),"",IFERROR(IF(M85&gt;=L85,"Pago",IF(TODAY()&gt;C85,"Em atraso","Em aberto")),""))</f>
        <v/>
      </c>
      <c r="P85" s="13">
        <f>IF(O85="","",IF(O85="Em atraso",IFERROR(TODAY()-C85,0),0))</f>
        <v/>
      </c>
      <c r="Q85" s="2" t="n"/>
      <c r="R85" s="9" t="n"/>
    </row>
    <row r="86">
      <c r="A86" s="2" t="n"/>
      <c r="B86" s="3" t="n"/>
      <c r="C86" s="3" t="n"/>
      <c r="D86" s="3" t="n"/>
      <c r="E86" s="2" t="n"/>
      <c r="F86" s="4">
        <f>IF(E86="","",IFERROR(VLOOKUP(E86,'Cadastro de Imóveis'!$A$2:$H$101,2,FALSE),"Imóvel não encontrado"))</f>
        <v/>
      </c>
      <c r="G86" s="4">
        <f>IF(E86="","",IFERROR(VLOOKUP(E86,'Cadastro de Imóveis'!$A$2:$H$101,3,FALSE),""))</f>
        <v/>
      </c>
      <c r="H86" s="5">
        <f>IF(E86="","",IFERROR(VLOOKUP(E86,'Cadastro de Imóveis'!$A$2:$H$101,4,FALSE),""))</f>
        <v/>
      </c>
      <c r="I86" s="6" t="n"/>
      <c r="J86" s="6" t="n"/>
      <c r="K86" s="6" t="n"/>
      <c r="L86" s="7">
        <f>IF(OR(E86="",I86=""),"",IFERROR(I86+J86-K86,0))</f>
        <v/>
      </c>
      <c r="M86" s="6" t="n"/>
      <c r="N86" s="7">
        <f>IF(L86="","",IFERROR(L86-M86,0))</f>
        <v/>
      </c>
      <c r="O86" s="5">
        <f>IF(OR(E86="",C86="",L86=""),"",IFERROR(IF(M86&gt;=L86,"Pago",IF(TODAY()&gt;C86,"Em atraso","Em aberto")),""))</f>
        <v/>
      </c>
      <c r="P86" s="8">
        <f>IF(O86="","",IF(O86="Em atraso",IFERROR(TODAY()-C86,0),0))</f>
        <v/>
      </c>
      <c r="Q86" s="2" t="n"/>
      <c r="R86" s="9" t="n"/>
    </row>
    <row r="87">
      <c r="A87" s="2" t="n"/>
      <c r="B87" s="3" t="n"/>
      <c r="C87" s="3" t="n"/>
      <c r="D87" s="3" t="n"/>
      <c r="E87" s="2" t="n"/>
      <c r="F87" s="10">
        <f>IF(E87="","",IFERROR(VLOOKUP(E87,'Cadastro de Imóveis'!$A$2:$H$101,2,FALSE),"Imóvel não encontrado"))</f>
        <v/>
      </c>
      <c r="G87" s="10">
        <f>IF(E87="","",IFERROR(VLOOKUP(E87,'Cadastro de Imóveis'!$A$2:$H$101,3,FALSE),""))</f>
        <v/>
      </c>
      <c r="H87" s="11">
        <f>IF(E87="","",IFERROR(VLOOKUP(E87,'Cadastro de Imóveis'!$A$2:$H$101,4,FALSE),""))</f>
        <v/>
      </c>
      <c r="I87" s="6" t="n"/>
      <c r="J87" s="6" t="n"/>
      <c r="K87" s="6" t="n"/>
      <c r="L87" s="12">
        <f>IF(OR(E87="",I87=""),"",IFERROR(I87+J87-K87,0))</f>
        <v/>
      </c>
      <c r="M87" s="6" t="n"/>
      <c r="N87" s="12">
        <f>IF(L87="","",IFERROR(L87-M87,0))</f>
        <v/>
      </c>
      <c r="O87" s="11">
        <f>IF(OR(E87="",C87="",L87=""),"",IFERROR(IF(M87&gt;=L87,"Pago",IF(TODAY()&gt;C87,"Em atraso","Em aberto")),""))</f>
        <v/>
      </c>
      <c r="P87" s="13">
        <f>IF(O87="","",IF(O87="Em atraso",IFERROR(TODAY()-C87,0),0))</f>
        <v/>
      </c>
      <c r="Q87" s="2" t="n"/>
      <c r="R87" s="9" t="n"/>
    </row>
    <row r="88">
      <c r="A88" s="2" t="n"/>
      <c r="B88" s="3" t="n"/>
      <c r="C88" s="3" t="n"/>
      <c r="D88" s="3" t="n"/>
      <c r="E88" s="2" t="n"/>
      <c r="F88" s="4">
        <f>IF(E88="","",IFERROR(VLOOKUP(E88,'Cadastro de Imóveis'!$A$2:$H$101,2,FALSE),"Imóvel não encontrado"))</f>
        <v/>
      </c>
      <c r="G88" s="4">
        <f>IF(E88="","",IFERROR(VLOOKUP(E88,'Cadastro de Imóveis'!$A$2:$H$101,3,FALSE),""))</f>
        <v/>
      </c>
      <c r="H88" s="5">
        <f>IF(E88="","",IFERROR(VLOOKUP(E88,'Cadastro de Imóveis'!$A$2:$H$101,4,FALSE),""))</f>
        <v/>
      </c>
      <c r="I88" s="6" t="n"/>
      <c r="J88" s="6" t="n"/>
      <c r="K88" s="6" t="n"/>
      <c r="L88" s="7">
        <f>IF(OR(E88="",I88=""),"",IFERROR(I88+J88-K88,0))</f>
        <v/>
      </c>
      <c r="M88" s="6" t="n"/>
      <c r="N88" s="7">
        <f>IF(L88="","",IFERROR(L88-M88,0))</f>
        <v/>
      </c>
      <c r="O88" s="5">
        <f>IF(OR(E88="",C88="",L88=""),"",IFERROR(IF(M88&gt;=L88,"Pago",IF(TODAY()&gt;C88,"Em atraso","Em aberto")),""))</f>
        <v/>
      </c>
      <c r="P88" s="8">
        <f>IF(O88="","",IF(O88="Em atraso",IFERROR(TODAY()-C88,0),0))</f>
        <v/>
      </c>
      <c r="Q88" s="2" t="n"/>
      <c r="R88" s="9" t="n"/>
    </row>
    <row r="89">
      <c r="A89" s="2" t="n"/>
      <c r="B89" s="3" t="n"/>
      <c r="C89" s="3" t="n"/>
      <c r="D89" s="3" t="n"/>
      <c r="E89" s="2" t="n"/>
      <c r="F89" s="10">
        <f>IF(E89="","",IFERROR(VLOOKUP(E89,'Cadastro de Imóveis'!$A$2:$H$101,2,FALSE),"Imóvel não encontrado"))</f>
        <v/>
      </c>
      <c r="G89" s="10">
        <f>IF(E89="","",IFERROR(VLOOKUP(E89,'Cadastro de Imóveis'!$A$2:$H$101,3,FALSE),""))</f>
        <v/>
      </c>
      <c r="H89" s="11">
        <f>IF(E89="","",IFERROR(VLOOKUP(E89,'Cadastro de Imóveis'!$A$2:$H$101,4,FALSE),""))</f>
        <v/>
      </c>
      <c r="I89" s="6" t="n"/>
      <c r="J89" s="6" t="n"/>
      <c r="K89" s="6" t="n"/>
      <c r="L89" s="12">
        <f>IF(OR(E89="",I89=""),"",IFERROR(I89+J89-K89,0))</f>
        <v/>
      </c>
      <c r="M89" s="6" t="n"/>
      <c r="N89" s="12">
        <f>IF(L89="","",IFERROR(L89-M89,0))</f>
        <v/>
      </c>
      <c r="O89" s="11">
        <f>IF(OR(E89="",C89="",L89=""),"",IFERROR(IF(M89&gt;=L89,"Pago",IF(TODAY()&gt;C89,"Em atraso","Em aberto")),""))</f>
        <v/>
      </c>
      <c r="P89" s="13">
        <f>IF(O89="","",IF(O89="Em atraso",IFERROR(TODAY()-C89,0),0))</f>
        <v/>
      </c>
      <c r="Q89" s="2" t="n"/>
      <c r="R89" s="9" t="n"/>
    </row>
    <row r="90">
      <c r="A90" s="2" t="n"/>
      <c r="B90" s="3" t="n"/>
      <c r="C90" s="3" t="n"/>
      <c r="D90" s="3" t="n"/>
      <c r="E90" s="2" t="n"/>
      <c r="F90" s="4">
        <f>IF(E90="","",IFERROR(VLOOKUP(E90,'Cadastro de Imóveis'!$A$2:$H$101,2,FALSE),"Imóvel não encontrado"))</f>
        <v/>
      </c>
      <c r="G90" s="4">
        <f>IF(E90="","",IFERROR(VLOOKUP(E90,'Cadastro de Imóveis'!$A$2:$H$101,3,FALSE),""))</f>
        <v/>
      </c>
      <c r="H90" s="5">
        <f>IF(E90="","",IFERROR(VLOOKUP(E90,'Cadastro de Imóveis'!$A$2:$H$101,4,FALSE),""))</f>
        <v/>
      </c>
      <c r="I90" s="6" t="n"/>
      <c r="J90" s="6" t="n"/>
      <c r="K90" s="6" t="n"/>
      <c r="L90" s="7">
        <f>IF(OR(E90="",I90=""),"",IFERROR(I90+J90-K90,0))</f>
        <v/>
      </c>
      <c r="M90" s="6" t="n"/>
      <c r="N90" s="7">
        <f>IF(L90="","",IFERROR(L90-M90,0))</f>
        <v/>
      </c>
      <c r="O90" s="5">
        <f>IF(OR(E90="",C90="",L90=""),"",IFERROR(IF(M90&gt;=L90,"Pago",IF(TODAY()&gt;C90,"Em atraso","Em aberto")),""))</f>
        <v/>
      </c>
      <c r="P90" s="8">
        <f>IF(O90="","",IF(O90="Em atraso",IFERROR(TODAY()-C90,0),0))</f>
        <v/>
      </c>
      <c r="Q90" s="2" t="n"/>
      <c r="R90" s="9" t="n"/>
    </row>
    <row r="91">
      <c r="A91" s="2" t="n"/>
      <c r="B91" s="3" t="n"/>
      <c r="C91" s="3" t="n"/>
      <c r="D91" s="3" t="n"/>
      <c r="E91" s="2" t="n"/>
      <c r="F91" s="10">
        <f>IF(E91="","",IFERROR(VLOOKUP(E91,'Cadastro de Imóveis'!$A$2:$H$101,2,FALSE),"Imóvel não encontrado"))</f>
        <v/>
      </c>
      <c r="G91" s="10">
        <f>IF(E91="","",IFERROR(VLOOKUP(E91,'Cadastro de Imóveis'!$A$2:$H$101,3,FALSE),""))</f>
        <v/>
      </c>
      <c r="H91" s="11">
        <f>IF(E91="","",IFERROR(VLOOKUP(E91,'Cadastro de Imóveis'!$A$2:$H$101,4,FALSE),""))</f>
        <v/>
      </c>
      <c r="I91" s="6" t="n"/>
      <c r="J91" s="6" t="n"/>
      <c r="K91" s="6" t="n"/>
      <c r="L91" s="12">
        <f>IF(OR(E91="",I91=""),"",IFERROR(I91+J91-K91,0))</f>
        <v/>
      </c>
      <c r="M91" s="6" t="n"/>
      <c r="N91" s="12">
        <f>IF(L91="","",IFERROR(L91-M91,0))</f>
        <v/>
      </c>
      <c r="O91" s="11">
        <f>IF(OR(E91="",C91="",L91=""),"",IFERROR(IF(M91&gt;=L91,"Pago",IF(TODAY()&gt;C91,"Em atraso","Em aberto")),""))</f>
        <v/>
      </c>
      <c r="P91" s="13">
        <f>IF(O91="","",IF(O91="Em atraso",IFERROR(TODAY()-C91,0),0))</f>
        <v/>
      </c>
      <c r="Q91" s="2" t="n"/>
      <c r="R91" s="9" t="n"/>
    </row>
    <row r="92">
      <c r="A92" s="2" t="n"/>
      <c r="B92" s="3" t="n"/>
      <c r="C92" s="3" t="n"/>
      <c r="D92" s="3" t="n"/>
      <c r="E92" s="2" t="n"/>
      <c r="F92" s="4">
        <f>IF(E92="","",IFERROR(VLOOKUP(E92,'Cadastro de Imóveis'!$A$2:$H$101,2,FALSE),"Imóvel não encontrado"))</f>
        <v/>
      </c>
      <c r="G92" s="4">
        <f>IF(E92="","",IFERROR(VLOOKUP(E92,'Cadastro de Imóveis'!$A$2:$H$101,3,FALSE),""))</f>
        <v/>
      </c>
      <c r="H92" s="5">
        <f>IF(E92="","",IFERROR(VLOOKUP(E92,'Cadastro de Imóveis'!$A$2:$H$101,4,FALSE),""))</f>
        <v/>
      </c>
      <c r="I92" s="6" t="n"/>
      <c r="J92" s="6" t="n"/>
      <c r="K92" s="6" t="n"/>
      <c r="L92" s="7">
        <f>IF(OR(E92="",I92=""),"",IFERROR(I92+J92-K92,0))</f>
        <v/>
      </c>
      <c r="M92" s="6" t="n"/>
      <c r="N92" s="7">
        <f>IF(L92="","",IFERROR(L92-M92,0))</f>
        <v/>
      </c>
      <c r="O92" s="5">
        <f>IF(OR(E92="",C92="",L92=""),"",IFERROR(IF(M92&gt;=L92,"Pago",IF(TODAY()&gt;C92,"Em atraso","Em aberto")),""))</f>
        <v/>
      </c>
      <c r="P92" s="8">
        <f>IF(O92="","",IF(O92="Em atraso",IFERROR(TODAY()-C92,0),0))</f>
        <v/>
      </c>
      <c r="Q92" s="2" t="n"/>
      <c r="R92" s="9" t="n"/>
    </row>
    <row r="93">
      <c r="A93" s="2" t="n"/>
      <c r="B93" s="3" t="n"/>
      <c r="C93" s="3" t="n"/>
      <c r="D93" s="3" t="n"/>
      <c r="E93" s="2" t="n"/>
      <c r="F93" s="10">
        <f>IF(E93="","",IFERROR(VLOOKUP(E93,'Cadastro de Imóveis'!$A$2:$H$101,2,FALSE),"Imóvel não encontrado"))</f>
        <v/>
      </c>
      <c r="G93" s="10">
        <f>IF(E93="","",IFERROR(VLOOKUP(E93,'Cadastro de Imóveis'!$A$2:$H$101,3,FALSE),""))</f>
        <v/>
      </c>
      <c r="H93" s="11">
        <f>IF(E93="","",IFERROR(VLOOKUP(E93,'Cadastro de Imóveis'!$A$2:$H$101,4,FALSE),""))</f>
        <v/>
      </c>
      <c r="I93" s="6" t="n"/>
      <c r="J93" s="6" t="n"/>
      <c r="K93" s="6" t="n"/>
      <c r="L93" s="12">
        <f>IF(OR(E93="",I93=""),"",IFERROR(I93+J93-K93,0))</f>
        <v/>
      </c>
      <c r="M93" s="6" t="n"/>
      <c r="N93" s="12">
        <f>IF(L93="","",IFERROR(L93-M93,0))</f>
        <v/>
      </c>
      <c r="O93" s="11">
        <f>IF(OR(E93="",C93="",L93=""),"",IFERROR(IF(M93&gt;=L93,"Pago",IF(TODAY()&gt;C93,"Em atraso","Em aberto")),""))</f>
        <v/>
      </c>
      <c r="P93" s="13">
        <f>IF(O93="","",IF(O93="Em atraso",IFERROR(TODAY()-C93,0),0))</f>
        <v/>
      </c>
      <c r="Q93" s="2" t="n"/>
      <c r="R93" s="9" t="n"/>
    </row>
    <row r="94">
      <c r="A94" s="2" t="n"/>
      <c r="B94" s="3" t="n"/>
      <c r="C94" s="3" t="n"/>
      <c r="D94" s="3" t="n"/>
      <c r="E94" s="2" t="n"/>
      <c r="F94" s="4">
        <f>IF(E94="","",IFERROR(VLOOKUP(E94,'Cadastro de Imóveis'!$A$2:$H$101,2,FALSE),"Imóvel não encontrado"))</f>
        <v/>
      </c>
      <c r="G94" s="4">
        <f>IF(E94="","",IFERROR(VLOOKUP(E94,'Cadastro de Imóveis'!$A$2:$H$101,3,FALSE),""))</f>
        <v/>
      </c>
      <c r="H94" s="5">
        <f>IF(E94="","",IFERROR(VLOOKUP(E94,'Cadastro de Imóveis'!$A$2:$H$101,4,FALSE),""))</f>
        <v/>
      </c>
      <c r="I94" s="6" t="n"/>
      <c r="J94" s="6" t="n"/>
      <c r="K94" s="6" t="n"/>
      <c r="L94" s="7">
        <f>IF(OR(E94="",I94=""),"",IFERROR(I94+J94-K94,0))</f>
        <v/>
      </c>
      <c r="M94" s="6" t="n"/>
      <c r="N94" s="7">
        <f>IF(L94="","",IFERROR(L94-M94,0))</f>
        <v/>
      </c>
      <c r="O94" s="5">
        <f>IF(OR(E94="",C94="",L94=""),"",IFERROR(IF(M94&gt;=L94,"Pago",IF(TODAY()&gt;C94,"Em atraso","Em aberto")),""))</f>
        <v/>
      </c>
      <c r="P94" s="8">
        <f>IF(O94="","",IF(O94="Em atraso",IFERROR(TODAY()-C94,0),0))</f>
        <v/>
      </c>
      <c r="Q94" s="2" t="n"/>
      <c r="R94" s="9" t="n"/>
    </row>
    <row r="95">
      <c r="A95" s="2" t="n"/>
      <c r="B95" s="3" t="n"/>
      <c r="C95" s="3" t="n"/>
      <c r="D95" s="3" t="n"/>
      <c r="E95" s="2" t="n"/>
      <c r="F95" s="10">
        <f>IF(E95="","",IFERROR(VLOOKUP(E95,'Cadastro de Imóveis'!$A$2:$H$101,2,FALSE),"Imóvel não encontrado"))</f>
        <v/>
      </c>
      <c r="G95" s="10">
        <f>IF(E95="","",IFERROR(VLOOKUP(E95,'Cadastro de Imóveis'!$A$2:$H$101,3,FALSE),""))</f>
        <v/>
      </c>
      <c r="H95" s="11">
        <f>IF(E95="","",IFERROR(VLOOKUP(E95,'Cadastro de Imóveis'!$A$2:$H$101,4,FALSE),""))</f>
        <v/>
      </c>
      <c r="I95" s="6" t="n"/>
      <c r="J95" s="6" t="n"/>
      <c r="K95" s="6" t="n"/>
      <c r="L95" s="12">
        <f>IF(OR(E95="",I95=""),"",IFERROR(I95+J95-K95,0))</f>
        <v/>
      </c>
      <c r="M95" s="6" t="n"/>
      <c r="N95" s="12">
        <f>IF(L95="","",IFERROR(L95-M95,0))</f>
        <v/>
      </c>
      <c r="O95" s="11">
        <f>IF(OR(E95="",C95="",L95=""),"",IFERROR(IF(M95&gt;=L95,"Pago",IF(TODAY()&gt;C95,"Em atraso","Em aberto")),""))</f>
        <v/>
      </c>
      <c r="P95" s="13">
        <f>IF(O95="","",IF(O95="Em atraso",IFERROR(TODAY()-C95,0),0))</f>
        <v/>
      </c>
      <c r="Q95" s="2" t="n"/>
      <c r="R95" s="9" t="n"/>
    </row>
    <row r="96">
      <c r="A96" s="2" t="n"/>
      <c r="B96" s="3" t="n"/>
      <c r="C96" s="3" t="n"/>
      <c r="D96" s="3" t="n"/>
      <c r="E96" s="2" t="n"/>
      <c r="F96" s="4">
        <f>IF(E96="","",IFERROR(VLOOKUP(E96,'Cadastro de Imóveis'!$A$2:$H$101,2,FALSE),"Imóvel não encontrado"))</f>
        <v/>
      </c>
      <c r="G96" s="4">
        <f>IF(E96="","",IFERROR(VLOOKUP(E96,'Cadastro de Imóveis'!$A$2:$H$101,3,FALSE),""))</f>
        <v/>
      </c>
      <c r="H96" s="5">
        <f>IF(E96="","",IFERROR(VLOOKUP(E96,'Cadastro de Imóveis'!$A$2:$H$101,4,FALSE),""))</f>
        <v/>
      </c>
      <c r="I96" s="6" t="n"/>
      <c r="J96" s="6" t="n"/>
      <c r="K96" s="6" t="n"/>
      <c r="L96" s="7">
        <f>IF(OR(E96="",I96=""),"",IFERROR(I96+J96-K96,0))</f>
        <v/>
      </c>
      <c r="M96" s="6" t="n"/>
      <c r="N96" s="7">
        <f>IF(L96="","",IFERROR(L96-M96,0))</f>
        <v/>
      </c>
      <c r="O96" s="5">
        <f>IF(OR(E96="",C96="",L96=""),"",IFERROR(IF(M96&gt;=L96,"Pago",IF(TODAY()&gt;C96,"Em atraso","Em aberto")),""))</f>
        <v/>
      </c>
      <c r="P96" s="8">
        <f>IF(O96="","",IF(O96="Em atraso",IFERROR(TODAY()-C96,0),0))</f>
        <v/>
      </c>
      <c r="Q96" s="2" t="n"/>
      <c r="R96" s="9" t="n"/>
    </row>
    <row r="97">
      <c r="A97" s="2" t="n"/>
      <c r="B97" s="3" t="n"/>
      <c r="C97" s="3" t="n"/>
      <c r="D97" s="3" t="n"/>
      <c r="E97" s="2" t="n"/>
      <c r="F97" s="10">
        <f>IF(E97="","",IFERROR(VLOOKUP(E97,'Cadastro de Imóveis'!$A$2:$H$101,2,FALSE),"Imóvel não encontrado"))</f>
        <v/>
      </c>
      <c r="G97" s="10">
        <f>IF(E97="","",IFERROR(VLOOKUP(E97,'Cadastro de Imóveis'!$A$2:$H$101,3,FALSE),""))</f>
        <v/>
      </c>
      <c r="H97" s="11">
        <f>IF(E97="","",IFERROR(VLOOKUP(E97,'Cadastro de Imóveis'!$A$2:$H$101,4,FALSE),""))</f>
        <v/>
      </c>
      <c r="I97" s="6" t="n"/>
      <c r="J97" s="6" t="n"/>
      <c r="K97" s="6" t="n"/>
      <c r="L97" s="12">
        <f>IF(OR(E97="",I97=""),"",IFERROR(I97+J97-K97,0))</f>
        <v/>
      </c>
      <c r="M97" s="6" t="n"/>
      <c r="N97" s="12">
        <f>IF(L97="","",IFERROR(L97-M97,0))</f>
        <v/>
      </c>
      <c r="O97" s="11">
        <f>IF(OR(E97="",C97="",L97=""),"",IFERROR(IF(M97&gt;=L97,"Pago",IF(TODAY()&gt;C97,"Em atraso","Em aberto")),""))</f>
        <v/>
      </c>
      <c r="P97" s="13">
        <f>IF(O97="","",IF(O97="Em atraso",IFERROR(TODAY()-C97,0),0))</f>
        <v/>
      </c>
      <c r="Q97" s="2" t="n"/>
      <c r="R97" s="9" t="n"/>
    </row>
    <row r="98">
      <c r="A98" s="2" t="n"/>
      <c r="B98" s="3" t="n"/>
      <c r="C98" s="3" t="n"/>
      <c r="D98" s="3" t="n"/>
      <c r="E98" s="2" t="n"/>
      <c r="F98" s="4">
        <f>IF(E98="","",IFERROR(VLOOKUP(E98,'Cadastro de Imóveis'!$A$2:$H$101,2,FALSE),"Imóvel não encontrado"))</f>
        <v/>
      </c>
      <c r="G98" s="4">
        <f>IF(E98="","",IFERROR(VLOOKUP(E98,'Cadastro de Imóveis'!$A$2:$H$101,3,FALSE),""))</f>
        <v/>
      </c>
      <c r="H98" s="5">
        <f>IF(E98="","",IFERROR(VLOOKUP(E98,'Cadastro de Imóveis'!$A$2:$H$101,4,FALSE),""))</f>
        <v/>
      </c>
      <c r="I98" s="6" t="n"/>
      <c r="J98" s="6" t="n"/>
      <c r="K98" s="6" t="n"/>
      <c r="L98" s="7">
        <f>IF(OR(E98="",I98=""),"",IFERROR(I98+J98-K98,0))</f>
        <v/>
      </c>
      <c r="M98" s="6" t="n"/>
      <c r="N98" s="7">
        <f>IF(L98="","",IFERROR(L98-M98,0))</f>
        <v/>
      </c>
      <c r="O98" s="5">
        <f>IF(OR(E98="",C98="",L98=""),"",IFERROR(IF(M98&gt;=L98,"Pago",IF(TODAY()&gt;C98,"Em atraso","Em aberto")),""))</f>
        <v/>
      </c>
      <c r="P98" s="8">
        <f>IF(O98="","",IF(O98="Em atraso",IFERROR(TODAY()-C98,0),0))</f>
        <v/>
      </c>
      <c r="Q98" s="2" t="n"/>
      <c r="R98" s="9" t="n"/>
    </row>
    <row r="99">
      <c r="A99" s="2" t="n"/>
      <c r="B99" s="3" t="n"/>
      <c r="C99" s="3" t="n"/>
      <c r="D99" s="3" t="n"/>
      <c r="E99" s="2" t="n"/>
      <c r="F99" s="10">
        <f>IF(E99="","",IFERROR(VLOOKUP(E99,'Cadastro de Imóveis'!$A$2:$H$101,2,FALSE),"Imóvel não encontrado"))</f>
        <v/>
      </c>
      <c r="G99" s="10">
        <f>IF(E99="","",IFERROR(VLOOKUP(E99,'Cadastro de Imóveis'!$A$2:$H$101,3,FALSE),""))</f>
        <v/>
      </c>
      <c r="H99" s="11">
        <f>IF(E99="","",IFERROR(VLOOKUP(E99,'Cadastro de Imóveis'!$A$2:$H$101,4,FALSE),""))</f>
        <v/>
      </c>
      <c r="I99" s="6" t="n"/>
      <c r="J99" s="6" t="n"/>
      <c r="K99" s="6" t="n"/>
      <c r="L99" s="12">
        <f>IF(OR(E99="",I99=""),"",IFERROR(I99+J99-K99,0))</f>
        <v/>
      </c>
      <c r="M99" s="6" t="n"/>
      <c r="N99" s="12">
        <f>IF(L99="","",IFERROR(L99-M99,0))</f>
        <v/>
      </c>
      <c r="O99" s="11">
        <f>IF(OR(E99="",C99="",L99=""),"",IFERROR(IF(M99&gt;=L99,"Pago",IF(TODAY()&gt;C99,"Em atraso","Em aberto")),""))</f>
        <v/>
      </c>
      <c r="P99" s="13">
        <f>IF(O99="","",IF(O99="Em atraso",IFERROR(TODAY()-C99,0),0))</f>
        <v/>
      </c>
      <c r="Q99" s="2" t="n"/>
      <c r="R99" s="9" t="n"/>
    </row>
    <row r="100">
      <c r="A100" s="2" t="n"/>
      <c r="B100" s="3" t="n"/>
      <c r="C100" s="3" t="n"/>
      <c r="D100" s="3" t="n"/>
      <c r="E100" s="2" t="n"/>
      <c r="F100" s="4">
        <f>IF(E100="","",IFERROR(VLOOKUP(E100,'Cadastro de Imóveis'!$A$2:$H$101,2,FALSE),"Imóvel não encontrado"))</f>
        <v/>
      </c>
      <c r="G100" s="4">
        <f>IF(E100="","",IFERROR(VLOOKUP(E100,'Cadastro de Imóveis'!$A$2:$H$101,3,FALSE),""))</f>
        <v/>
      </c>
      <c r="H100" s="5">
        <f>IF(E100="","",IFERROR(VLOOKUP(E100,'Cadastro de Imóveis'!$A$2:$H$101,4,FALSE),""))</f>
        <v/>
      </c>
      <c r="I100" s="6" t="n"/>
      <c r="J100" s="6" t="n"/>
      <c r="K100" s="6" t="n"/>
      <c r="L100" s="7">
        <f>IF(OR(E100="",I100=""),"",IFERROR(I100+J100-K100,0))</f>
        <v/>
      </c>
      <c r="M100" s="6" t="n"/>
      <c r="N100" s="7">
        <f>IF(L100="","",IFERROR(L100-M100,0))</f>
        <v/>
      </c>
      <c r="O100" s="5">
        <f>IF(OR(E100="",C100="",L100=""),"",IFERROR(IF(M100&gt;=L100,"Pago",IF(TODAY()&gt;C100,"Em atraso","Em aberto")),""))</f>
        <v/>
      </c>
      <c r="P100" s="8">
        <f>IF(O100="","",IF(O100="Em atraso",IFERROR(TODAY()-C100,0),0))</f>
        <v/>
      </c>
      <c r="Q100" s="2" t="n"/>
      <c r="R100" s="9" t="n"/>
    </row>
    <row r="101">
      <c r="A101" s="2" t="n"/>
      <c r="B101" s="3" t="n"/>
      <c r="C101" s="3" t="n"/>
      <c r="D101" s="3" t="n"/>
      <c r="E101" s="2" t="n"/>
      <c r="F101" s="10">
        <f>IF(E101="","",IFERROR(VLOOKUP(E101,'Cadastro de Imóveis'!$A$2:$H$101,2,FALSE),"Imóvel não encontrado"))</f>
        <v/>
      </c>
      <c r="G101" s="10">
        <f>IF(E101="","",IFERROR(VLOOKUP(E101,'Cadastro de Imóveis'!$A$2:$H$101,3,FALSE),""))</f>
        <v/>
      </c>
      <c r="H101" s="11">
        <f>IF(E101="","",IFERROR(VLOOKUP(E101,'Cadastro de Imóveis'!$A$2:$H$101,4,FALSE),""))</f>
        <v/>
      </c>
      <c r="I101" s="6" t="n"/>
      <c r="J101" s="6" t="n"/>
      <c r="K101" s="6" t="n"/>
      <c r="L101" s="12">
        <f>IF(OR(E101="",I101=""),"",IFERROR(I101+J101-K101,0))</f>
        <v/>
      </c>
      <c r="M101" s="6" t="n"/>
      <c r="N101" s="12">
        <f>IF(L101="","",IFERROR(L101-M101,0))</f>
        <v/>
      </c>
      <c r="O101" s="11">
        <f>IF(OR(E101="",C101="",L101=""),"",IFERROR(IF(M101&gt;=L101,"Pago",IF(TODAY()&gt;C101,"Em atraso","Em aberto")),""))</f>
        <v/>
      </c>
      <c r="P101" s="13">
        <f>IF(O101="","",IF(O101="Em atraso",IFERROR(TODAY()-C101,0),0))</f>
        <v/>
      </c>
      <c r="Q101" s="2" t="n"/>
      <c r="R101" s="9" t="n"/>
    </row>
  </sheetData>
  <autoFilter ref="A1:R101"/>
  <conditionalFormatting sqref="O2:O101">
    <cfRule type="expression" priority="1" dxfId="0" stopIfTrue="1">
      <formula>$O2="Pago"</formula>
    </cfRule>
    <cfRule type="expression" priority="2" dxfId="1" stopIfTrue="1">
      <formula>$O2="Em atraso"</formula>
    </cfRule>
    <cfRule type="expression" priority="3" dxfId="2" stopIfTrue="1">
      <formula>$O2="Em aberto"</formula>
    </cfRule>
  </conditionalFormatting>
  <conditionalFormatting sqref="N2:N101">
    <cfRule type="expression" priority="4" dxfId="1" stopIfTrue="1">
      <formula>AND($N2&gt;0,$O2="Em atraso")</formula>
    </cfRule>
  </conditionalFormatting>
  <dataValidations count="2">
    <dataValidation sqref="E2:E101" showErrorMessage="1" showInputMessage="1" allowBlank="1" errorTitle="ID de imóvel inválido" error="Selecione um ID cadastrado na aba Cadastro de Imóveis." promptTitle="ID do imóvel" prompt="Escolha o imóvel correspondente ao lançamento." type="list">
      <formula1>='Cadastro de Imóveis'!$A$2:$A$101</formula1>
    </dataValidation>
    <dataValidation sqref="Q2:Q101" showErrorMessage="1" showInputMessage="1" allowBlank="1" errorTitle="Forma de pagamento inválida" error="Selecione uma forma de pagamento da lista." type="list">
      <formula1>"Pix,Boleto,Transferência,Cartão,Espécie"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26" customWidth="1" min="3" max="3"/>
    <col width="19" customWidth="1" min="4" max="4"/>
    <col width="20" customWidth="1" min="5" max="5"/>
    <col width="22" customWidth="1" min="6" max="6"/>
    <col width="20" customWidth="1" min="7" max="7"/>
    <col width="19" customWidth="1" min="8" max="8"/>
  </cols>
  <sheetData>
    <row r="1" ht="30" customHeight="1">
      <c r="A1" s="1" t="inlineStr">
        <is>
          <t>ID Imóvel</t>
        </is>
      </c>
      <c r="B1" s="1" t="inlineStr">
        <is>
          <t>Imóvel</t>
        </is>
      </c>
      <c r="C1" s="1" t="inlineStr">
        <is>
          <t>Inquilino</t>
        </is>
      </c>
      <c r="D1" s="1" t="inlineStr">
        <is>
          <t>Cidade/UF</t>
        </is>
      </c>
      <c r="E1" s="1" t="inlineStr">
        <is>
          <t>Tipo</t>
        </is>
      </c>
      <c r="F1" s="1" t="inlineStr">
        <is>
          <t>Valor Base do Aluguel</t>
        </is>
      </c>
      <c r="G1" s="1" t="inlineStr">
        <is>
          <t>Dia de Vencimento</t>
        </is>
      </c>
      <c r="H1" s="1" t="inlineStr">
        <is>
          <t>Situação</t>
        </is>
      </c>
    </row>
    <row r="2">
      <c r="A2" s="2" t="inlineStr">
        <is>
          <t>IM001</t>
        </is>
      </c>
      <c r="B2" s="9" t="inlineStr">
        <is>
          <t>Sala Comercial Centro</t>
        </is>
      </c>
      <c r="C2" s="9" t="inlineStr">
        <is>
          <t>Comércio Alfa Ltda.</t>
        </is>
      </c>
      <c r="D2" s="9" t="inlineStr">
        <is>
          <t>São Paulo/SP</t>
        </is>
      </c>
      <c r="E2" s="9" t="inlineStr">
        <is>
          <t>Sala comercial</t>
        </is>
      </c>
      <c r="F2" s="6" t="n">
        <v>4800</v>
      </c>
      <c r="G2" s="14" t="n">
        <v>5</v>
      </c>
      <c r="H2" s="9" t="inlineStr">
        <is>
          <t>Ativo</t>
        </is>
      </c>
    </row>
    <row r="3">
      <c r="A3" s="2" t="inlineStr">
        <is>
          <t>IM002</t>
        </is>
      </c>
      <c r="B3" s="9" t="inlineStr">
        <is>
          <t>Apartamento Vila Mariana</t>
        </is>
      </c>
      <c r="C3" s="9" t="inlineStr">
        <is>
          <t>Mariana Souza</t>
        </is>
      </c>
      <c r="D3" s="9" t="inlineStr">
        <is>
          <t>São Paulo/SP</t>
        </is>
      </c>
      <c r="E3" s="9" t="inlineStr">
        <is>
          <t>Residencial</t>
        </is>
      </c>
      <c r="F3" s="6" t="n">
        <v>2750</v>
      </c>
      <c r="G3" s="14" t="n">
        <v>10</v>
      </c>
      <c r="H3" s="9" t="inlineStr">
        <is>
          <t>Ativo</t>
        </is>
      </c>
    </row>
    <row r="4">
      <c r="A4" s="2" t="inlineStr">
        <is>
          <t>IM003</t>
        </is>
      </c>
      <c r="B4" s="9" t="inlineStr">
        <is>
          <t>Loja Cambuí</t>
        </is>
      </c>
      <c r="C4" s="9" t="inlineStr">
        <is>
          <t>Studio Criativo ME</t>
        </is>
      </c>
      <c r="D4" s="9" t="inlineStr">
        <is>
          <t>Campinas/SP</t>
        </is>
      </c>
      <c r="E4" s="9" t="inlineStr">
        <is>
          <t>Loja</t>
        </is>
      </c>
      <c r="F4" s="6" t="n">
        <v>3900</v>
      </c>
      <c r="G4" s="14" t="n">
        <v>8</v>
      </c>
      <c r="H4" s="9" t="inlineStr">
        <is>
          <t>Ativo</t>
        </is>
      </c>
    </row>
    <row r="5">
      <c r="A5" s="2" t="inlineStr">
        <is>
          <t>IM004</t>
        </is>
      </c>
      <c r="B5" s="9" t="inlineStr">
        <is>
          <t>Galpão Barreiro</t>
        </is>
      </c>
      <c r="C5" s="9" t="inlineStr">
        <is>
          <t>Oficina Horizonte</t>
        </is>
      </c>
      <c r="D5" s="9" t="inlineStr">
        <is>
          <t>Belo Horizonte/MG</t>
        </is>
      </c>
      <c r="E5" s="9" t="inlineStr">
        <is>
          <t>Galpão</t>
        </is>
      </c>
      <c r="F5" s="6" t="n">
        <v>3200</v>
      </c>
      <c r="G5" s="14" t="n">
        <v>15</v>
      </c>
      <c r="H5" s="9" t="inlineStr">
        <is>
          <t>Ativo</t>
        </is>
      </c>
    </row>
    <row r="6">
      <c r="A6" s="2" t="n"/>
      <c r="B6" s="9" t="n"/>
      <c r="C6" s="9" t="n"/>
      <c r="D6" s="9" t="n"/>
      <c r="E6" s="9" t="n"/>
      <c r="F6" s="6" t="n"/>
      <c r="G6" s="14" t="n"/>
      <c r="H6" s="9" t="n"/>
    </row>
    <row r="7">
      <c r="A7" s="2" t="n"/>
      <c r="B7" s="9" t="n"/>
      <c r="C7" s="9" t="n"/>
      <c r="D7" s="9" t="n"/>
      <c r="E7" s="9" t="n"/>
      <c r="F7" s="6" t="n"/>
      <c r="G7" s="14" t="n"/>
      <c r="H7" s="9" t="n"/>
    </row>
    <row r="8">
      <c r="A8" s="2" t="n"/>
      <c r="B8" s="9" t="n"/>
      <c r="C8" s="9" t="n"/>
      <c r="D8" s="9" t="n"/>
      <c r="E8" s="9" t="n"/>
      <c r="F8" s="6" t="n"/>
      <c r="G8" s="14" t="n"/>
      <c r="H8" s="9" t="n"/>
    </row>
    <row r="9">
      <c r="A9" s="2" t="n"/>
      <c r="B9" s="9" t="n"/>
      <c r="C9" s="9" t="n"/>
      <c r="D9" s="9" t="n"/>
      <c r="E9" s="9" t="n"/>
      <c r="F9" s="6" t="n"/>
      <c r="G9" s="14" t="n"/>
      <c r="H9" s="9" t="n"/>
    </row>
    <row r="10">
      <c r="A10" s="2" t="n"/>
      <c r="B10" s="9" t="n"/>
      <c r="C10" s="9" t="n"/>
      <c r="D10" s="9" t="n"/>
      <c r="E10" s="9" t="n"/>
      <c r="F10" s="6" t="n"/>
      <c r="G10" s="14" t="n"/>
      <c r="H10" s="9" t="n"/>
    </row>
    <row r="11">
      <c r="A11" s="2" t="n"/>
      <c r="B11" s="9" t="n"/>
      <c r="C11" s="9" t="n"/>
      <c r="D11" s="9" t="n"/>
      <c r="E11" s="9" t="n"/>
      <c r="F11" s="6" t="n"/>
      <c r="G11" s="14" t="n"/>
      <c r="H11" s="9" t="n"/>
    </row>
    <row r="12">
      <c r="A12" s="2" t="n"/>
      <c r="B12" s="9" t="n"/>
      <c r="C12" s="9" t="n"/>
      <c r="D12" s="9" t="n"/>
      <c r="E12" s="9" t="n"/>
      <c r="F12" s="6" t="n"/>
      <c r="G12" s="14" t="n"/>
      <c r="H12" s="9" t="n"/>
    </row>
    <row r="13">
      <c r="A13" s="2" t="n"/>
      <c r="B13" s="9" t="n"/>
      <c r="C13" s="9" t="n"/>
      <c r="D13" s="9" t="n"/>
      <c r="E13" s="9" t="n"/>
      <c r="F13" s="6" t="n"/>
      <c r="G13" s="14" t="n"/>
      <c r="H13" s="9" t="n"/>
    </row>
    <row r="14">
      <c r="A14" s="2" t="n"/>
      <c r="B14" s="9" t="n"/>
      <c r="C14" s="9" t="n"/>
      <c r="D14" s="9" t="n"/>
      <c r="E14" s="9" t="n"/>
      <c r="F14" s="6" t="n"/>
      <c r="G14" s="14" t="n"/>
      <c r="H14" s="9" t="n"/>
    </row>
    <row r="15">
      <c r="A15" s="2" t="n"/>
      <c r="B15" s="9" t="n"/>
      <c r="C15" s="9" t="n"/>
      <c r="D15" s="9" t="n"/>
      <c r="E15" s="9" t="n"/>
      <c r="F15" s="6" t="n"/>
      <c r="G15" s="14" t="n"/>
      <c r="H15" s="9" t="n"/>
    </row>
    <row r="16">
      <c r="A16" s="2" t="n"/>
      <c r="B16" s="9" t="n"/>
      <c r="C16" s="9" t="n"/>
      <c r="D16" s="9" t="n"/>
      <c r="E16" s="9" t="n"/>
      <c r="F16" s="6" t="n"/>
      <c r="G16" s="14" t="n"/>
      <c r="H16" s="9" t="n"/>
    </row>
    <row r="17">
      <c r="A17" s="2" t="n"/>
      <c r="B17" s="9" t="n"/>
      <c r="C17" s="9" t="n"/>
      <c r="D17" s="9" t="n"/>
      <c r="E17" s="9" t="n"/>
      <c r="F17" s="6" t="n"/>
      <c r="G17" s="14" t="n"/>
      <c r="H17" s="9" t="n"/>
    </row>
    <row r="18">
      <c r="A18" s="2" t="n"/>
      <c r="B18" s="9" t="n"/>
      <c r="C18" s="9" t="n"/>
      <c r="D18" s="9" t="n"/>
      <c r="E18" s="9" t="n"/>
      <c r="F18" s="6" t="n"/>
      <c r="G18" s="14" t="n"/>
      <c r="H18" s="9" t="n"/>
    </row>
    <row r="19">
      <c r="A19" s="2" t="n"/>
      <c r="B19" s="9" t="n"/>
      <c r="C19" s="9" t="n"/>
      <c r="D19" s="9" t="n"/>
      <c r="E19" s="9" t="n"/>
      <c r="F19" s="6" t="n"/>
      <c r="G19" s="14" t="n"/>
      <c r="H19" s="9" t="n"/>
    </row>
    <row r="20">
      <c r="A20" s="2" t="n"/>
      <c r="B20" s="9" t="n"/>
      <c r="C20" s="9" t="n"/>
      <c r="D20" s="9" t="n"/>
      <c r="E20" s="9" t="n"/>
      <c r="F20" s="6" t="n"/>
      <c r="G20" s="14" t="n"/>
      <c r="H20" s="9" t="n"/>
    </row>
    <row r="21">
      <c r="A21" s="2" t="n"/>
      <c r="B21" s="9" t="n"/>
      <c r="C21" s="9" t="n"/>
      <c r="D21" s="9" t="n"/>
      <c r="E21" s="9" t="n"/>
      <c r="F21" s="6" t="n"/>
      <c r="G21" s="14" t="n"/>
      <c r="H21" s="9" t="n"/>
    </row>
    <row r="22">
      <c r="A22" s="2" t="n"/>
      <c r="B22" s="9" t="n"/>
      <c r="C22" s="9" t="n"/>
      <c r="D22" s="9" t="n"/>
      <c r="E22" s="9" t="n"/>
      <c r="F22" s="6" t="n"/>
      <c r="G22" s="14" t="n"/>
      <c r="H22" s="9" t="n"/>
    </row>
    <row r="23">
      <c r="A23" s="2" t="n"/>
      <c r="B23" s="9" t="n"/>
      <c r="C23" s="9" t="n"/>
      <c r="D23" s="9" t="n"/>
      <c r="E23" s="9" t="n"/>
      <c r="F23" s="6" t="n"/>
      <c r="G23" s="14" t="n"/>
      <c r="H23" s="9" t="n"/>
    </row>
    <row r="24">
      <c r="A24" s="2" t="n"/>
      <c r="B24" s="9" t="n"/>
      <c r="C24" s="9" t="n"/>
      <c r="D24" s="9" t="n"/>
      <c r="E24" s="9" t="n"/>
      <c r="F24" s="6" t="n"/>
      <c r="G24" s="14" t="n"/>
      <c r="H24" s="9" t="n"/>
    </row>
    <row r="25">
      <c r="A25" s="2" t="n"/>
      <c r="B25" s="9" t="n"/>
      <c r="C25" s="9" t="n"/>
      <c r="D25" s="9" t="n"/>
      <c r="E25" s="9" t="n"/>
      <c r="F25" s="6" t="n"/>
      <c r="G25" s="14" t="n"/>
      <c r="H25" s="9" t="n"/>
    </row>
    <row r="26">
      <c r="A26" s="2" t="n"/>
      <c r="B26" s="9" t="n"/>
      <c r="C26" s="9" t="n"/>
      <c r="D26" s="9" t="n"/>
      <c r="E26" s="9" t="n"/>
      <c r="F26" s="6" t="n"/>
      <c r="G26" s="14" t="n"/>
      <c r="H26" s="9" t="n"/>
    </row>
    <row r="27">
      <c r="A27" s="2" t="n"/>
      <c r="B27" s="9" t="n"/>
      <c r="C27" s="9" t="n"/>
      <c r="D27" s="9" t="n"/>
      <c r="E27" s="9" t="n"/>
      <c r="F27" s="6" t="n"/>
      <c r="G27" s="14" t="n"/>
      <c r="H27" s="9" t="n"/>
    </row>
    <row r="28">
      <c r="A28" s="2" t="n"/>
      <c r="B28" s="9" t="n"/>
      <c r="C28" s="9" t="n"/>
      <c r="D28" s="9" t="n"/>
      <c r="E28" s="9" t="n"/>
      <c r="F28" s="6" t="n"/>
      <c r="G28" s="14" t="n"/>
      <c r="H28" s="9" t="n"/>
    </row>
    <row r="29">
      <c r="A29" s="2" t="n"/>
      <c r="B29" s="9" t="n"/>
      <c r="C29" s="9" t="n"/>
      <c r="D29" s="9" t="n"/>
      <c r="E29" s="9" t="n"/>
      <c r="F29" s="6" t="n"/>
      <c r="G29" s="14" t="n"/>
      <c r="H29" s="9" t="n"/>
    </row>
    <row r="30">
      <c r="A30" s="2" t="n"/>
      <c r="B30" s="9" t="n"/>
      <c r="C30" s="9" t="n"/>
      <c r="D30" s="9" t="n"/>
      <c r="E30" s="9" t="n"/>
      <c r="F30" s="6" t="n"/>
      <c r="G30" s="14" t="n"/>
      <c r="H30" s="9" t="n"/>
    </row>
    <row r="31">
      <c r="A31" s="2" t="n"/>
      <c r="B31" s="9" t="n"/>
      <c r="C31" s="9" t="n"/>
      <c r="D31" s="9" t="n"/>
      <c r="E31" s="9" t="n"/>
      <c r="F31" s="6" t="n"/>
      <c r="G31" s="14" t="n"/>
      <c r="H31" s="9" t="n"/>
    </row>
    <row r="32">
      <c r="A32" s="2" t="n"/>
      <c r="B32" s="9" t="n"/>
      <c r="C32" s="9" t="n"/>
      <c r="D32" s="9" t="n"/>
      <c r="E32" s="9" t="n"/>
      <c r="F32" s="6" t="n"/>
      <c r="G32" s="14" t="n"/>
      <c r="H32" s="9" t="n"/>
    </row>
    <row r="33">
      <c r="A33" s="2" t="n"/>
      <c r="B33" s="9" t="n"/>
      <c r="C33" s="9" t="n"/>
      <c r="D33" s="9" t="n"/>
      <c r="E33" s="9" t="n"/>
      <c r="F33" s="6" t="n"/>
      <c r="G33" s="14" t="n"/>
      <c r="H33" s="9" t="n"/>
    </row>
    <row r="34">
      <c r="A34" s="2" t="n"/>
      <c r="B34" s="9" t="n"/>
      <c r="C34" s="9" t="n"/>
      <c r="D34" s="9" t="n"/>
      <c r="E34" s="9" t="n"/>
      <c r="F34" s="6" t="n"/>
      <c r="G34" s="14" t="n"/>
      <c r="H34" s="9" t="n"/>
    </row>
    <row r="35">
      <c r="A35" s="2" t="n"/>
      <c r="B35" s="9" t="n"/>
      <c r="C35" s="9" t="n"/>
      <c r="D35" s="9" t="n"/>
      <c r="E35" s="9" t="n"/>
      <c r="F35" s="6" t="n"/>
      <c r="G35" s="14" t="n"/>
      <c r="H35" s="9" t="n"/>
    </row>
    <row r="36">
      <c r="A36" s="2" t="n"/>
      <c r="B36" s="9" t="n"/>
      <c r="C36" s="9" t="n"/>
      <c r="D36" s="9" t="n"/>
      <c r="E36" s="9" t="n"/>
      <c r="F36" s="6" t="n"/>
      <c r="G36" s="14" t="n"/>
      <c r="H36" s="9" t="n"/>
    </row>
    <row r="37">
      <c r="A37" s="2" t="n"/>
      <c r="B37" s="9" t="n"/>
      <c r="C37" s="9" t="n"/>
      <c r="D37" s="9" t="n"/>
      <c r="E37" s="9" t="n"/>
      <c r="F37" s="6" t="n"/>
      <c r="G37" s="14" t="n"/>
      <c r="H37" s="9" t="n"/>
    </row>
    <row r="38">
      <c r="A38" s="2" t="n"/>
      <c r="B38" s="9" t="n"/>
      <c r="C38" s="9" t="n"/>
      <c r="D38" s="9" t="n"/>
      <c r="E38" s="9" t="n"/>
      <c r="F38" s="6" t="n"/>
      <c r="G38" s="14" t="n"/>
      <c r="H38" s="9" t="n"/>
    </row>
    <row r="39">
      <c r="A39" s="2" t="n"/>
      <c r="B39" s="9" t="n"/>
      <c r="C39" s="9" t="n"/>
      <c r="D39" s="9" t="n"/>
      <c r="E39" s="9" t="n"/>
      <c r="F39" s="6" t="n"/>
      <c r="G39" s="14" t="n"/>
      <c r="H39" s="9" t="n"/>
    </row>
    <row r="40">
      <c r="A40" s="2" t="n"/>
      <c r="B40" s="9" t="n"/>
      <c r="C40" s="9" t="n"/>
      <c r="D40" s="9" t="n"/>
      <c r="E40" s="9" t="n"/>
      <c r="F40" s="6" t="n"/>
      <c r="G40" s="14" t="n"/>
      <c r="H40" s="9" t="n"/>
    </row>
    <row r="41">
      <c r="A41" s="2" t="n"/>
      <c r="B41" s="9" t="n"/>
      <c r="C41" s="9" t="n"/>
      <c r="D41" s="9" t="n"/>
      <c r="E41" s="9" t="n"/>
      <c r="F41" s="6" t="n"/>
      <c r="G41" s="14" t="n"/>
      <c r="H41" s="9" t="n"/>
    </row>
    <row r="42">
      <c r="A42" s="2" t="n"/>
      <c r="B42" s="9" t="n"/>
      <c r="C42" s="9" t="n"/>
      <c r="D42" s="9" t="n"/>
      <c r="E42" s="9" t="n"/>
      <c r="F42" s="6" t="n"/>
      <c r="G42" s="14" t="n"/>
      <c r="H42" s="9" t="n"/>
    </row>
    <row r="43">
      <c r="A43" s="2" t="n"/>
      <c r="B43" s="9" t="n"/>
      <c r="C43" s="9" t="n"/>
      <c r="D43" s="9" t="n"/>
      <c r="E43" s="9" t="n"/>
      <c r="F43" s="6" t="n"/>
      <c r="G43" s="14" t="n"/>
      <c r="H43" s="9" t="n"/>
    </row>
    <row r="44">
      <c r="A44" s="2" t="n"/>
      <c r="B44" s="9" t="n"/>
      <c r="C44" s="9" t="n"/>
      <c r="D44" s="9" t="n"/>
      <c r="E44" s="9" t="n"/>
      <c r="F44" s="6" t="n"/>
      <c r="G44" s="14" t="n"/>
      <c r="H44" s="9" t="n"/>
    </row>
    <row r="45">
      <c r="A45" s="2" t="n"/>
      <c r="B45" s="9" t="n"/>
      <c r="C45" s="9" t="n"/>
      <c r="D45" s="9" t="n"/>
      <c r="E45" s="9" t="n"/>
      <c r="F45" s="6" t="n"/>
      <c r="G45" s="14" t="n"/>
      <c r="H45" s="9" t="n"/>
    </row>
    <row r="46">
      <c r="A46" s="2" t="n"/>
      <c r="B46" s="9" t="n"/>
      <c r="C46" s="9" t="n"/>
      <c r="D46" s="9" t="n"/>
      <c r="E46" s="9" t="n"/>
      <c r="F46" s="6" t="n"/>
      <c r="G46" s="14" t="n"/>
      <c r="H46" s="9" t="n"/>
    </row>
    <row r="47">
      <c r="A47" s="2" t="n"/>
      <c r="B47" s="9" t="n"/>
      <c r="C47" s="9" t="n"/>
      <c r="D47" s="9" t="n"/>
      <c r="E47" s="9" t="n"/>
      <c r="F47" s="6" t="n"/>
      <c r="G47" s="14" t="n"/>
      <c r="H47" s="9" t="n"/>
    </row>
    <row r="48">
      <c r="A48" s="2" t="n"/>
      <c r="B48" s="9" t="n"/>
      <c r="C48" s="9" t="n"/>
      <c r="D48" s="9" t="n"/>
      <c r="E48" s="9" t="n"/>
      <c r="F48" s="6" t="n"/>
      <c r="G48" s="14" t="n"/>
      <c r="H48" s="9" t="n"/>
    </row>
    <row r="49">
      <c r="A49" s="2" t="n"/>
      <c r="B49" s="9" t="n"/>
      <c r="C49" s="9" t="n"/>
      <c r="D49" s="9" t="n"/>
      <c r="E49" s="9" t="n"/>
      <c r="F49" s="6" t="n"/>
      <c r="G49" s="14" t="n"/>
      <c r="H49" s="9" t="n"/>
    </row>
    <row r="50">
      <c r="A50" s="2" t="n"/>
      <c r="B50" s="9" t="n"/>
      <c r="C50" s="9" t="n"/>
      <c r="D50" s="9" t="n"/>
      <c r="E50" s="9" t="n"/>
      <c r="F50" s="6" t="n"/>
      <c r="G50" s="14" t="n"/>
      <c r="H50" s="9" t="n"/>
    </row>
    <row r="51">
      <c r="A51" s="2" t="n"/>
      <c r="B51" s="9" t="n"/>
      <c r="C51" s="9" t="n"/>
      <c r="D51" s="9" t="n"/>
      <c r="E51" s="9" t="n"/>
      <c r="F51" s="6" t="n"/>
      <c r="G51" s="14" t="n"/>
      <c r="H51" s="9" t="n"/>
    </row>
    <row r="52">
      <c r="A52" s="2" t="n"/>
      <c r="B52" s="9" t="n"/>
      <c r="C52" s="9" t="n"/>
      <c r="D52" s="9" t="n"/>
      <c r="E52" s="9" t="n"/>
      <c r="F52" s="6" t="n"/>
      <c r="G52" s="14" t="n"/>
      <c r="H52" s="9" t="n"/>
    </row>
    <row r="53">
      <c r="A53" s="2" t="n"/>
      <c r="B53" s="9" t="n"/>
      <c r="C53" s="9" t="n"/>
      <c r="D53" s="9" t="n"/>
      <c r="E53" s="9" t="n"/>
      <c r="F53" s="6" t="n"/>
      <c r="G53" s="14" t="n"/>
      <c r="H53" s="9" t="n"/>
    </row>
    <row r="54">
      <c r="A54" s="2" t="n"/>
      <c r="B54" s="9" t="n"/>
      <c r="C54" s="9" t="n"/>
      <c r="D54" s="9" t="n"/>
      <c r="E54" s="9" t="n"/>
      <c r="F54" s="6" t="n"/>
      <c r="G54" s="14" t="n"/>
      <c r="H54" s="9" t="n"/>
    </row>
    <row r="55">
      <c r="A55" s="2" t="n"/>
      <c r="B55" s="9" t="n"/>
      <c r="C55" s="9" t="n"/>
      <c r="D55" s="9" t="n"/>
      <c r="E55" s="9" t="n"/>
      <c r="F55" s="6" t="n"/>
      <c r="G55" s="14" t="n"/>
      <c r="H55" s="9" t="n"/>
    </row>
    <row r="56">
      <c r="A56" s="2" t="n"/>
      <c r="B56" s="9" t="n"/>
      <c r="C56" s="9" t="n"/>
      <c r="D56" s="9" t="n"/>
      <c r="E56" s="9" t="n"/>
      <c r="F56" s="6" t="n"/>
      <c r="G56" s="14" t="n"/>
      <c r="H56" s="9" t="n"/>
    </row>
    <row r="57">
      <c r="A57" s="2" t="n"/>
      <c r="B57" s="9" t="n"/>
      <c r="C57" s="9" t="n"/>
      <c r="D57" s="9" t="n"/>
      <c r="E57" s="9" t="n"/>
      <c r="F57" s="6" t="n"/>
      <c r="G57" s="14" t="n"/>
      <c r="H57" s="9" t="n"/>
    </row>
    <row r="58">
      <c r="A58" s="2" t="n"/>
      <c r="B58" s="9" t="n"/>
      <c r="C58" s="9" t="n"/>
      <c r="D58" s="9" t="n"/>
      <c r="E58" s="9" t="n"/>
      <c r="F58" s="6" t="n"/>
      <c r="G58" s="14" t="n"/>
      <c r="H58" s="9" t="n"/>
    </row>
    <row r="59">
      <c r="A59" s="2" t="n"/>
      <c r="B59" s="9" t="n"/>
      <c r="C59" s="9" t="n"/>
      <c r="D59" s="9" t="n"/>
      <c r="E59" s="9" t="n"/>
      <c r="F59" s="6" t="n"/>
      <c r="G59" s="14" t="n"/>
      <c r="H59" s="9" t="n"/>
    </row>
    <row r="60">
      <c r="A60" s="2" t="n"/>
      <c r="B60" s="9" t="n"/>
      <c r="C60" s="9" t="n"/>
      <c r="D60" s="9" t="n"/>
      <c r="E60" s="9" t="n"/>
      <c r="F60" s="6" t="n"/>
      <c r="G60" s="14" t="n"/>
      <c r="H60" s="9" t="n"/>
    </row>
    <row r="61">
      <c r="A61" s="2" t="n"/>
      <c r="B61" s="9" t="n"/>
      <c r="C61" s="9" t="n"/>
      <c r="D61" s="9" t="n"/>
      <c r="E61" s="9" t="n"/>
      <c r="F61" s="6" t="n"/>
      <c r="G61" s="14" t="n"/>
      <c r="H61" s="9" t="n"/>
    </row>
    <row r="62">
      <c r="A62" s="2" t="n"/>
      <c r="B62" s="9" t="n"/>
      <c r="C62" s="9" t="n"/>
      <c r="D62" s="9" t="n"/>
      <c r="E62" s="9" t="n"/>
      <c r="F62" s="6" t="n"/>
      <c r="G62" s="14" t="n"/>
      <c r="H62" s="9" t="n"/>
    </row>
    <row r="63">
      <c r="A63" s="2" t="n"/>
      <c r="B63" s="9" t="n"/>
      <c r="C63" s="9" t="n"/>
      <c r="D63" s="9" t="n"/>
      <c r="E63" s="9" t="n"/>
      <c r="F63" s="6" t="n"/>
      <c r="G63" s="14" t="n"/>
      <c r="H63" s="9" t="n"/>
    </row>
    <row r="64">
      <c r="A64" s="2" t="n"/>
      <c r="B64" s="9" t="n"/>
      <c r="C64" s="9" t="n"/>
      <c r="D64" s="9" t="n"/>
      <c r="E64" s="9" t="n"/>
      <c r="F64" s="6" t="n"/>
      <c r="G64" s="14" t="n"/>
      <c r="H64" s="9" t="n"/>
    </row>
    <row r="65">
      <c r="A65" s="2" t="n"/>
      <c r="B65" s="9" t="n"/>
      <c r="C65" s="9" t="n"/>
      <c r="D65" s="9" t="n"/>
      <c r="E65" s="9" t="n"/>
      <c r="F65" s="6" t="n"/>
      <c r="G65" s="14" t="n"/>
      <c r="H65" s="9" t="n"/>
    </row>
    <row r="66">
      <c r="A66" s="2" t="n"/>
      <c r="B66" s="9" t="n"/>
      <c r="C66" s="9" t="n"/>
      <c r="D66" s="9" t="n"/>
      <c r="E66" s="9" t="n"/>
      <c r="F66" s="6" t="n"/>
      <c r="G66" s="14" t="n"/>
      <c r="H66" s="9" t="n"/>
    </row>
    <row r="67">
      <c r="A67" s="2" t="n"/>
      <c r="B67" s="9" t="n"/>
      <c r="C67" s="9" t="n"/>
      <c r="D67" s="9" t="n"/>
      <c r="E67" s="9" t="n"/>
      <c r="F67" s="6" t="n"/>
      <c r="G67" s="14" t="n"/>
      <c r="H67" s="9" t="n"/>
    </row>
    <row r="68">
      <c r="A68" s="2" t="n"/>
      <c r="B68" s="9" t="n"/>
      <c r="C68" s="9" t="n"/>
      <c r="D68" s="9" t="n"/>
      <c r="E68" s="9" t="n"/>
      <c r="F68" s="6" t="n"/>
      <c r="G68" s="14" t="n"/>
      <c r="H68" s="9" t="n"/>
    </row>
    <row r="69">
      <c r="A69" s="2" t="n"/>
      <c r="B69" s="9" t="n"/>
      <c r="C69" s="9" t="n"/>
      <c r="D69" s="9" t="n"/>
      <c r="E69" s="9" t="n"/>
      <c r="F69" s="6" t="n"/>
      <c r="G69" s="14" t="n"/>
      <c r="H69" s="9" t="n"/>
    </row>
    <row r="70">
      <c r="A70" s="2" t="n"/>
      <c r="B70" s="9" t="n"/>
      <c r="C70" s="9" t="n"/>
      <c r="D70" s="9" t="n"/>
      <c r="E70" s="9" t="n"/>
      <c r="F70" s="6" t="n"/>
      <c r="G70" s="14" t="n"/>
      <c r="H70" s="9" t="n"/>
    </row>
    <row r="71">
      <c r="A71" s="2" t="n"/>
      <c r="B71" s="9" t="n"/>
      <c r="C71" s="9" t="n"/>
      <c r="D71" s="9" t="n"/>
      <c r="E71" s="9" t="n"/>
      <c r="F71" s="6" t="n"/>
      <c r="G71" s="14" t="n"/>
      <c r="H71" s="9" t="n"/>
    </row>
    <row r="72">
      <c r="A72" s="2" t="n"/>
      <c r="B72" s="9" t="n"/>
      <c r="C72" s="9" t="n"/>
      <c r="D72" s="9" t="n"/>
      <c r="E72" s="9" t="n"/>
      <c r="F72" s="6" t="n"/>
      <c r="G72" s="14" t="n"/>
      <c r="H72" s="9" t="n"/>
    </row>
    <row r="73">
      <c r="A73" s="2" t="n"/>
      <c r="B73" s="9" t="n"/>
      <c r="C73" s="9" t="n"/>
      <c r="D73" s="9" t="n"/>
      <c r="E73" s="9" t="n"/>
      <c r="F73" s="6" t="n"/>
      <c r="G73" s="14" t="n"/>
      <c r="H73" s="9" t="n"/>
    </row>
    <row r="74">
      <c r="A74" s="2" t="n"/>
      <c r="B74" s="9" t="n"/>
      <c r="C74" s="9" t="n"/>
      <c r="D74" s="9" t="n"/>
      <c r="E74" s="9" t="n"/>
      <c r="F74" s="6" t="n"/>
      <c r="G74" s="14" t="n"/>
      <c r="H74" s="9" t="n"/>
    </row>
    <row r="75">
      <c r="A75" s="2" t="n"/>
      <c r="B75" s="9" t="n"/>
      <c r="C75" s="9" t="n"/>
      <c r="D75" s="9" t="n"/>
      <c r="E75" s="9" t="n"/>
      <c r="F75" s="6" t="n"/>
      <c r="G75" s="14" t="n"/>
      <c r="H75" s="9" t="n"/>
    </row>
    <row r="76">
      <c r="A76" s="2" t="n"/>
      <c r="B76" s="9" t="n"/>
      <c r="C76" s="9" t="n"/>
      <c r="D76" s="9" t="n"/>
      <c r="E76" s="9" t="n"/>
      <c r="F76" s="6" t="n"/>
      <c r="G76" s="14" t="n"/>
      <c r="H76" s="9" t="n"/>
    </row>
    <row r="77">
      <c r="A77" s="2" t="n"/>
      <c r="B77" s="9" t="n"/>
      <c r="C77" s="9" t="n"/>
      <c r="D77" s="9" t="n"/>
      <c r="E77" s="9" t="n"/>
      <c r="F77" s="6" t="n"/>
      <c r="G77" s="14" t="n"/>
      <c r="H77" s="9" t="n"/>
    </row>
    <row r="78">
      <c r="A78" s="2" t="n"/>
      <c r="B78" s="9" t="n"/>
      <c r="C78" s="9" t="n"/>
      <c r="D78" s="9" t="n"/>
      <c r="E78" s="9" t="n"/>
      <c r="F78" s="6" t="n"/>
      <c r="G78" s="14" t="n"/>
      <c r="H78" s="9" t="n"/>
    </row>
    <row r="79">
      <c r="A79" s="2" t="n"/>
      <c r="B79" s="9" t="n"/>
      <c r="C79" s="9" t="n"/>
      <c r="D79" s="9" t="n"/>
      <c r="E79" s="9" t="n"/>
      <c r="F79" s="6" t="n"/>
      <c r="G79" s="14" t="n"/>
      <c r="H79" s="9" t="n"/>
    </row>
    <row r="80">
      <c r="A80" s="2" t="n"/>
      <c r="B80" s="9" t="n"/>
      <c r="C80" s="9" t="n"/>
      <c r="D80" s="9" t="n"/>
      <c r="E80" s="9" t="n"/>
      <c r="F80" s="6" t="n"/>
      <c r="G80" s="14" t="n"/>
      <c r="H80" s="9" t="n"/>
    </row>
    <row r="81">
      <c r="A81" s="2" t="n"/>
      <c r="B81" s="9" t="n"/>
      <c r="C81" s="9" t="n"/>
      <c r="D81" s="9" t="n"/>
      <c r="E81" s="9" t="n"/>
      <c r="F81" s="6" t="n"/>
      <c r="G81" s="14" t="n"/>
      <c r="H81" s="9" t="n"/>
    </row>
    <row r="82">
      <c r="A82" s="2" t="n"/>
      <c r="B82" s="9" t="n"/>
      <c r="C82" s="9" t="n"/>
      <c r="D82" s="9" t="n"/>
      <c r="E82" s="9" t="n"/>
      <c r="F82" s="6" t="n"/>
      <c r="G82" s="14" t="n"/>
      <c r="H82" s="9" t="n"/>
    </row>
    <row r="83">
      <c r="A83" s="2" t="n"/>
      <c r="B83" s="9" t="n"/>
      <c r="C83" s="9" t="n"/>
      <c r="D83" s="9" t="n"/>
      <c r="E83" s="9" t="n"/>
      <c r="F83" s="6" t="n"/>
      <c r="G83" s="14" t="n"/>
      <c r="H83" s="9" t="n"/>
    </row>
    <row r="84">
      <c r="A84" s="2" t="n"/>
      <c r="B84" s="9" t="n"/>
      <c r="C84" s="9" t="n"/>
      <c r="D84" s="9" t="n"/>
      <c r="E84" s="9" t="n"/>
      <c r="F84" s="6" t="n"/>
      <c r="G84" s="14" t="n"/>
      <c r="H84" s="9" t="n"/>
    </row>
    <row r="85">
      <c r="A85" s="2" t="n"/>
      <c r="B85" s="9" t="n"/>
      <c r="C85" s="9" t="n"/>
      <c r="D85" s="9" t="n"/>
      <c r="E85" s="9" t="n"/>
      <c r="F85" s="6" t="n"/>
      <c r="G85" s="14" t="n"/>
      <c r="H85" s="9" t="n"/>
    </row>
    <row r="86">
      <c r="A86" s="2" t="n"/>
      <c r="B86" s="9" t="n"/>
      <c r="C86" s="9" t="n"/>
      <c r="D86" s="9" t="n"/>
      <c r="E86" s="9" t="n"/>
      <c r="F86" s="6" t="n"/>
      <c r="G86" s="14" t="n"/>
      <c r="H86" s="9" t="n"/>
    </row>
    <row r="87">
      <c r="A87" s="2" t="n"/>
      <c r="B87" s="9" t="n"/>
      <c r="C87" s="9" t="n"/>
      <c r="D87" s="9" t="n"/>
      <c r="E87" s="9" t="n"/>
      <c r="F87" s="6" t="n"/>
      <c r="G87" s="14" t="n"/>
      <c r="H87" s="9" t="n"/>
    </row>
    <row r="88">
      <c r="A88" s="2" t="n"/>
      <c r="B88" s="9" t="n"/>
      <c r="C88" s="9" t="n"/>
      <c r="D88" s="9" t="n"/>
      <c r="E88" s="9" t="n"/>
      <c r="F88" s="6" t="n"/>
      <c r="G88" s="14" t="n"/>
      <c r="H88" s="9" t="n"/>
    </row>
    <row r="89">
      <c r="A89" s="2" t="n"/>
      <c r="B89" s="9" t="n"/>
      <c r="C89" s="9" t="n"/>
      <c r="D89" s="9" t="n"/>
      <c r="E89" s="9" t="n"/>
      <c r="F89" s="6" t="n"/>
      <c r="G89" s="14" t="n"/>
      <c r="H89" s="9" t="n"/>
    </row>
    <row r="90">
      <c r="A90" s="2" t="n"/>
      <c r="B90" s="9" t="n"/>
      <c r="C90" s="9" t="n"/>
      <c r="D90" s="9" t="n"/>
      <c r="E90" s="9" t="n"/>
      <c r="F90" s="6" t="n"/>
      <c r="G90" s="14" t="n"/>
      <c r="H90" s="9" t="n"/>
    </row>
    <row r="91">
      <c r="A91" s="2" t="n"/>
      <c r="B91" s="9" t="n"/>
      <c r="C91" s="9" t="n"/>
      <c r="D91" s="9" t="n"/>
      <c r="E91" s="9" t="n"/>
      <c r="F91" s="6" t="n"/>
      <c r="G91" s="14" t="n"/>
      <c r="H91" s="9" t="n"/>
    </row>
    <row r="92">
      <c r="A92" s="2" t="n"/>
      <c r="B92" s="9" t="n"/>
      <c r="C92" s="9" t="n"/>
      <c r="D92" s="9" t="n"/>
      <c r="E92" s="9" t="n"/>
      <c r="F92" s="6" t="n"/>
      <c r="G92" s="14" t="n"/>
      <c r="H92" s="9" t="n"/>
    </row>
    <row r="93">
      <c r="A93" s="2" t="n"/>
      <c r="B93" s="9" t="n"/>
      <c r="C93" s="9" t="n"/>
      <c r="D93" s="9" t="n"/>
      <c r="E93" s="9" t="n"/>
      <c r="F93" s="6" t="n"/>
      <c r="G93" s="14" t="n"/>
      <c r="H93" s="9" t="n"/>
    </row>
    <row r="94">
      <c r="A94" s="2" t="n"/>
      <c r="B94" s="9" t="n"/>
      <c r="C94" s="9" t="n"/>
      <c r="D94" s="9" t="n"/>
      <c r="E94" s="9" t="n"/>
      <c r="F94" s="6" t="n"/>
      <c r="G94" s="14" t="n"/>
      <c r="H94" s="9" t="n"/>
    </row>
    <row r="95">
      <c r="A95" s="2" t="n"/>
      <c r="B95" s="9" t="n"/>
      <c r="C95" s="9" t="n"/>
      <c r="D95" s="9" t="n"/>
      <c r="E95" s="9" t="n"/>
      <c r="F95" s="6" t="n"/>
      <c r="G95" s="14" t="n"/>
      <c r="H95" s="9" t="n"/>
    </row>
    <row r="96">
      <c r="A96" s="2" t="n"/>
      <c r="B96" s="9" t="n"/>
      <c r="C96" s="9" t="n"/>
      <c r="D96" s="9" t="n"/>
      <c r="E96" s="9" t="n"/>
      <c r="F96" s="6" t="n"/>
      <c r="G96" s="14" t="n"/>
      <c r="H96" s="9" t="n"/>
    </row>
    <row r="97">
      <c r="A97" s="2" t="n"/>
      <c r="B97" s="9" t="n"/>
      <c r="C97" s="9" t="n"/>
      <c r="D97" s="9" t="n"/>
      <c r="E97" s="9" t="n"/>
      <c r="F97" s="6" t="n"/>
      <c r="G97" s="14" t="n"/>
      <c r="H97" s="9" t="n"/>
    </row>
    <row r="98">
      <c r="A98" s="2" t="n"/>
      <c r="B98" s="9" t="n"/>
      <c r="C98" s="9" t="n"/>
      <c r="D98" s="9" t="n"/>
      <c r="E98" s="9" t="n"/>
      <c r="F98" s="6" t="n"/>
      <c r="G98" s="14" t="n"/>
      <c r="H98" s="9" t="n"/>
    </row>
    <row r="99">
      <c r="A99" s="2" t="n"/>
      <c r="B99" s="9" t="n"/>
      <c r="C99" s="9" t="n"/>
      <c r="D99" s="9" t="n"/>
      <c r="E99" s="9" t="n"/>
      <c r="F99" s="6" t="n"/>
      <c r="G99" s="14" t="n"/>
      <c r="H99" s="9" t="n"/>
    </row>
    <row r="100">
      <c r="A100" s="2" t="n"/>
      <c r="B100" s="9" t="n"/>
      <c r="C100" s="9" t="n"/>
      <c r="D100" s="9" t="n"/>
      <c r="E100" s="9" t="n"/>
      <c r="F100" s="6" t="n"/>
      <c r="G100" s="14" t="n"/>
      <c r="H100" s="9" t="n"/>
    </row>
    <row r="101">
      <c r="A101" s="2" t="n"/>
      <c r="B101" s="9" t="n"/>
      <c r="C101" s="9" t="n"/>
      <c r="D101" s="9" t="n"/>
      <c r="E101" s="9" t="n"/>
      <c r="F101" s="6" t="n"/>
      <c r="G101" s="14" t="n"/>
      <c r="H101" s="9" t="n"/>
    </row>
  </sheetData>
  <autoFilter ref="A1:H101"/>
  <conditionalFormatting sqref="H2:H101">
    <cfRule type="expression" priority="1" dxfId="0" stopIfTrue="1">
      <formula>$H2="Ativo"</formula>
    </cfRule>
    <cfRule type="expression" priority="2" dxfId="1" stopIfTrue="1">
      <formula>$H2="Encerrado"</formula>
    </cfRule>
    <cfRule type="expression" priority="3" dxfId="2" stopIfTrue="1">
      <formula>$H2="Em negociação"</formula>
    </cfRule>
  </conditionalFormatting>
  <dataValidations count="1">
    <dataValidation sqref="H2:H101" showErrorMessage="1" showInputMessage="1" allowBlank="1" errorTitle="Situação inválida" error="Selecione Ativo, Encerrado ou Em negociação." type="list">
      <formula1>"Ativo,Encerrado,Em negociação"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4" customWidth="1" min="1" max="1"/>
    <col width="31" customWidth="1" min="2" max="2"/>
    <col width="18" customWidth="1" min="3" max="3"/>
    <col width="18" customWidth="1" min="4" max="4"/>
    <col width="18" customWidth="1" min="5" max="5"/>
    <col width="4" customWidth="1" min="6" max="6"/>
    <col width="18" customWidth="1" min="7" max="7"/>
  </cols>
  <sheetData>
    <row r="1" ht="30" customHeight="1">
      <c r="A1" s="15" t="inlineStr">
        <is>
          <t>Resumo do Controle de Aluguéis</t>
        </is>
      </c>
    </row>
    <row r="3">
      <c r="A3" s="16" t="inlineStr">
        <is>
          <t>Indicador</t>
        </is>
      </c>
      <c r="B3" s="16" t="inlineStr">
        <is>
          <t>Valor</t>
        </is>
      </c>
    </row>
    <row r="4">
      <c r="A4" s="4" t="inlineStr">
        <is>
          <t>Total cobrado</t>
        </is>
      </c>
      <c r="B4" s="17">
        <f>SUM('Controle de Aluguéis'!$L$2:$L$101)</f>
        <v/>
      </c>
    </row>
    <row r="5">
      <c r="A5" s="10" t="inlineStr">
        <is>
          <t>Total recebido</t>
        </is>
      </c>
      <c r="B5" s="18">
        <f>SUM('Controle de Aluguéis'!$M$2:$M$101)</f>
        <v/>
      </c>
    </row>
    <row r="6">
      <c r="A6" s="4" t="inlineStr">
        <is>
          <t>Total em aberto</t>
        </is>
      </c>
      <c r="B6" s="17">
        <f>SUMIF('Controle de Aluguéis'!$O$2:$O$101,"Em aberto",'Controle de Aluguéis'!$N$2:$N$101)</f>
        <v/>
      </c>
    </row>
    <row r="7">
      <c r="A7" s="10" t="inlineStr">
        <is>
          <t>Total em atraso</t>
        </is>
      </c>
      <c r="B7" s="18">
        <f>SUMIF('Controle de Aluguéis'!$O$2:$O$101,"Em atraso",'Controle de Aluguéis'!$N$2:$N$101)</f>
        <v/>
      </c>
    </row>
    <row r="8">
      <c r="A8" s="4" t="inlineStr">
        <is>
          <t>Quantidade de pagamentos em atraso</t>
        </is>
      </c>
      <c r="B8" s="19">
        <f>COUNTIF('Controle de Aluguéis'!$O$2:$O$101,"Em atraso")</f>
        <v/>
      </c>
    </row>
    <row r="9">
      <c r="A9" s="10" t="inlineStr">
        <is>
          <t>Média do valor cobrado</t>
        </is>
      </c>
      <c r="B9" s="18">
        <f>IFERROR(AVERAGE('Controle de Aluguéis'!$L$2:$L$101),0)</f>
        <v/>
      </c>
    </row>
    <row r="10">
      <c r="A10" s="16" t="inlineStr">
        <is>
          <t>Visão por imóvel</t>
        </is>
      </c>
      <c r="B10" s="20">
        <f>IFERROR(SUM('Controle de Aluguéis'!$M$2:$M$101)/SUM('Controle de Aluguéis'!$L$2:$L$101),0)</f>
        <v/>
      </c>
      <c r="C10" s="16" t="n"/>
      <c r="D10" s="16" t="n"/>
      <c r="E10" s="16" t="n"/>
    </row>
    <row r="11">
      <c r="A11" s="1" t="inlineStr">
        <is>
          <t>ID Imóvel</t>
        </is>
      </c>
      <c r="B11" s="1" t="inlineStr">
        <is>
          <t>Imóvel</t>
        </is>
      </c>
      <c r="C11" s="1" t="inlineStr">
        <is>
          <t>Total Cobrado</t>
        </is>
      </c>
      <c r="D11" s="1" t="inlineStr">
        <is>
          <t>Total Recebido</t>
        </is>
      </c>
      <c r="E11" s="1" t="inlineStr">
        <is>
          <t>Saldo</t>
        </is>
      </c>
    </row>
    <row r="12">
      <c r="A12" s="4">
        <f>IF('Cadastro de Imóveis'!A2="","",'Cadastro de Imóveis'!A2)</f>
        <v/>
      </c>
      <c r="B12" s="4">
        <f>IF(A12="","",IFERROR(VLOOKUP(A12,'Cadastro de Imóveis'!$A$2:$H$101,2,FALSE),""))</f>
        <v/>
      </c>
      <c r="C12" s="17">
        <f>IF(A12="","",SUMIF('Controle de Aluguéis'!$E$2:$E$101,A12,'Controle de Aluguéis'!$L$2:$L$101))</f>
        <v/>
      </c>
      <c r="D12" s="17">
        <f>IF(A12="","",SUMIF('Controle de Aluguéis'!$E$2:$E$101,A12,'Controle de Aluguéis'!$M$2:$M$101))</f>
        <v/>
      </c>
      <c r="E12" s="17">
        <f>IF(A12="","",IFERROR(C12-D12,0))</f>
        <v/>
      </c>
    </row>
    <row r="13">
      <c r="A13" s="10">
        <f>IF('Cadastro de Imóveis'!A3="","",'Cadastro de Imóveis'!A3)</f>
        <v/>
      </c>
      <c r="B13" s="10">
        <f>IF(A13="","",IFERROR(VLOOKUP(A13,'Cadastro de Imóveis'!$A$2:$H$101,2,FALSE),""))</f>
        <v/>
      </c>
      <c r="C13" s="18">
        <f>IF(A13="","",SUMIF('Controle de Aluguéis'!$E$2:$E$101,A13,'Controle de Aluguéis'!$L$2:$L$101))</f>
        <v/>
      </c>
      <c r="D13" s="18">
        <f>IF(A13="","",SUMIF('Controle de Aluguéis'!$E$2:$E$101,A13,'Controle de Aluguéis'!$M$2:$M$101))</f>
        <v/>
      </c>
      <c r="E13" s="18">
        <f>IF(A13="","",IFERROR(C13-D13,0))</f>
        <v/>
      </c>
    </row>
    <row r="14">
      <c r="A14" s="4">
        <f>IF('Cadastro de Imóveis'!A4="","",'Cadastro de Imóveis'!A4)</f>
        <v/>
      </c>
      <c r="B14" s="4">
        <f>IF(A14="","",IFERROR(VLOOKUP(A14,'Cadastro de Imóveis'!$A$2:$H$101,2,FALSE),""))</f>
        <v/>
      </c>
      <c r="C14" s="17">
        <f>IF(A14="","",SUMIF('Controle de Aluguéis'!$E$2:$E$101,A14,'Controle de Aluguéis'!$L$2:$L$101))</f>
        <v/>
      </c>
      <c r="D14" s="17">
        <f>IF(A14="","",SUMIF('Controle de Aluguéis'!$E$2:$E$101,A14,'Controle de Aluguéis'!$M$2:$M$101))</f>
        <v/>
      </c>
      <c r="E14" s="17">
        <f>IF(A14="","",IFERROR(C14-D14,0))</f>
        <v/>
      </c>
    </row>
    <row r="15">
      <c r="A15" s="10">
        <f>IF('Cadastro de Imóveis'!A5="","",'Cadastro de Imóveis'!A5)</f>
        <v/>
      </c>
      <c r="B15" s="10">
        <f>IF(A15="","",IFERROR(VLOOKUP(A15,'Cadastro de Imóveis'!$A$2:$H$101,2,FALSE),""))</f>
        <v/>
      </c>
      <c r="C15" s="18">
        <f>IF(A15="","",SUMIF('Controle de Aluguéis'!$E$2:$E$101,A15,'Controle de Aluguéis'!$L$2:$L$101))</f>
        <v/>
      </c>
      <c r="D15" s="18">
        <f>IF(A15="","",SUMIF('Controle de Aluguéis'!$E$2:$E$101,A15,'Controle de Aluguéis'!$M$2:$M$101))</f>
        <v/>
      </c>
      <c r="E15" s="18">
        <f>IF(A15="","",IFERROR(C15-D15,0))</f>
        <v/>
      </c>
    </row>
    <row r="16">
      <c r="A16" s="4">
        <f>IF('Cadastro de Imóveis'!A6="","",'Cadastro de Imóveis'!A6)</f>
        <v/>
      </c>
      <c r="B16" s="4">
        <f>IF(A16="","",IFERROR(VLOOKUP(A16,'Cadastro de Imóveis'!$A$2:$H$101,2,FALSE),""))</f>
        <v/>
      </c>
      <c r="C16" s="17">
        <f>IF(A16="","",SUMIF('Controle de Aluguéis'!$E$2:$E$101,A16,'Controle de Aluguéis'!$L$2:$L$101))</f>
        <v/>
      </c>
      <c r="D16" s="17">
        <f>IF(A16="","",SUMIF('Controle de Aluguéis'!$E$2:$E$101,A16,'Controle de Aluguéis'!$M$2:$M$101))</f>
        <v/>
      </c>
      <c r="E16" s="17">
        <f>IF(A16="","",IFERROR(C16-D16,0))</f>
        <v/>
      </c>
    </row>
    <row r="17">
      <c r="A17" s="10">
        <f>IF('Cadastro de Imóveis'!A7="","",'Cadastro de Imóveis'!A7)</f>
        <v/>
      </c>
      <c r="B17" s="10">
        <f>IF(A17="","",IFERROR(VLOOKUP(A17,'Cadastro de Imóveis'!$A$2:$H$101,2,FALSE),""))</f>
        <v/>
      </c>
      <c r="C17" s="18">
        <f>IF(A17="","",SUMIF('Controle de Aluguéis'!$E$2:$E$101,A17,'Controle de Aluguéis'!$L$2:$L$101))</f>
        <v/>
      </c>
      <c r="D17" s="18">
        <f>IF(A17="","",SUMIF('Controle de Aluguéis'!$E$2:$E$101,A17,'Controle de Aluguéis'!$M$2:$M$101))</f>
        <v/>
      </c>
      <c r="E17" s="18">
        <f>IF(A17="","",IFERROR(C17-D17,0))</f>
        <v/>
      </c>
    </row>
    <row r="18">
      <c r="A18" s="4">
        <f>IF('Cadastro de Imóveis'!A8="","",'Cadastro de Imóveis'!A8)</f>
        <v/>
      </c>
      <c r="B18" s="4">
        <f>IF(A18="","",IFERROR(VLOOKUP(A18,'Cadastro de Imóveis'!$A$2:$H$101,2,FALSE),""))</f>
        <v/>
      </c>
      <c r="C18" s="17">
        <f>IF(A18="","",SUMIF('Controle de Aluguéis'!$E$2:$E$101,A18,'Controle de Aluguéis'!$L$2:$L$101))</f>
        <v/>
      </c>
      <c r="D18" s="17">
        <f>IF(A18="","",SUMIF('Controle de Aluguéis'!$E$2:$E$101,A18,'Controle de Aluguéis'!$M$2:$M$101))</f>
        <v/>
      </c>
      <c r="E18" s="17">
        <f>IF(A18="","",IFERROR(C18-D18,0))</f>
        <v/>
      </c>
    </row>
    <row r="19">
      <c r="A19" s="10">
        <f>IF('Cadastro de Imóveis'!A9="","",'Cadastro de Imóveis'!A9)</f>
        <v/>
      </c>
      <c r="B19" s="10">
        <f>IF(A19="","",IFERROR(VLOOKUP(A19,'Cadastro de Imóveis'!$A$2:$H$101,2,FALSE),""))</f>
        <v/>
      </c>
      <c r="C19" s="18">
        <f>IF(A19="","",SUMIF('Controle de Aluguéis'!$E$2:$E$101,A19,'Controle de Aluguéis'!$L$2:$L$101))</f>
        <v/>
      </c>
      <c r="D19" s="18">
        <f>IF(A19="","",SUMIF('Controle de Aluguéis'!$E$2:$E$101,A19,'Controle de Aluguéis'!$M$2:$M$101))</f>
        <v/>
      </c>
      <c r="E19" s="18">
        <f>IF(A19="","",IFERROR(C19-D19,0))</f>
        <v/>
      </c>
    </row>
    <row r="20">
      <c r="A20" s="4">
        <f>IF('Cadastro de Imóveis'!A10="","",'Cadastro de Imóveis'!A10)</f>
        <v/>
      </c>
      <c r="B20" s="4">
        <f>IF(A20="","",IFERROR(VLOOKUP(A20,'Cadastro de Imóveis'!$A$2:$H$101,2,FALSE),""))</f>
        <v/>
      </c>
      <c r="C20" s="17">
        <f>IF(A20="","",SUMIF('Controle de Aluguéis'!$E$2:$E$101,A20,'Controle de Aluguéis'!$L$2:$L$101))</f>
        <v/>
      </c>
      <c r="D20" s="17">
        <f>IF(A20="","",SUMIF('Controle de Aluguéis'!$E$2:$E$101,A20,'Controle de Aluguéis'!$M$2:$M$101))</f>
        <v/>
      </c>
      <c r="E20" s="17">
        <f>IF(A20="","",IFERROR(C20-D20,0))</f>
        <v/>
      </c>
    </row>
    <row r="21">
      <c r="A21" s="10">
        <f>IF('Cadastro de Imóveis'!A11="","",'Cadastro de Imóveis'!A11)</f>
        <v/>
      </c>
      <c r="B21" s="10">
        <f>IF(A21="","",IFERROR(VLOOKUP(A21,'Cadastro de Imóveis'!$A$2:$H$101,2,FALSE),""))</f>
        <v/>
      </c>
      <c r="C21" s="18">
        <f>IF(A21="","",SUMIF('Controle de Aluguéis'!$E$2:$E$101,A21,'Controle de Aluguéis'!$L$2:$L$101))</f>
        <v/>
      </c>
      <c r="D21" s="18">
        <f>IF(A21="","",SUMIF('Controle de Aluguéis'!$E$2:$E$101,A21,'Controle de Aluguéis'!$M$2:$M$101))</f>
        <v/>
      </c>
      <c r="E21" s="18">
        <f>IF(A21="","",IFERROR(C21-D21,0))</f>
        <v/>
      </c>
    </row>
    <row r="22">
      <c r="A22" s="4">
        <f>IF('Cadastro de Imóveis'!A12="","",'Cadastro de Imóveis'!A12)</f>
        <v/>
      </c>
      <c r="B22" s="4">
        <f>IF(A22="","",IFERROR(VLOOKUP(A22,'Cadastro de Imóveis'!$A$2:$H$101,2,FALSE),""))</f>
        <v/>
      </c>
      <c r="C22" s="17">
        <f>IF(A22="","",SUMIF('Controle de Aluguéis'!$E$2:$E$101,A22,'Controle de Aluguéis'!$L$2:$L$101))</f>
        <v/>
      </c>
      <c r="D22" s="17">
        <f>IF(A22="","",SUMIF('Controle de Aluguéis'!$E$2:$E$101,A22,'Controle de Aluguéis'!$M$2:$M$101))</f>
        <v/>
      </c>
      <c r="E22" s="17">
        <f>IF(A22="","",IFERROR(C22-D22,0))</f>
        <v/>
      </c>
    </row>
    <row r="23">
      <c r="A23" s="10">
        <f>IF('Cadastro de Imóveis'!A13="","",'Cadastro de Imóveis'!A13)</f>
        <v/>
      </c>
      <c r="B23" s="10">
        <f>IF(A23="","",IFERROR(VLOOKUP(A23,'Cadastro de Imóveis'!$A$2:$H$101,2,FALSE),""))</f>
        <v/>
      </c>
      <c r="C23" s="18">
        <f>IF(A23="","",SUMIF('Controle de Aluguéis'!$E$2:$E$101,A23,'Controle de Aluguéis'!$L$2:$L$101))</f>
        <v/>
      </c>
      <c r="D23" s="18">
        <f>IF(A23="","",SUMIF('Controle de Aluguéis'!$E$2:$E$101,A23,'Controle de Aluguéis'!$M$2:$M$101))</f>
        <v/>
      </c>
      <c r="E23" s="18">
        <f>IF(A23="","",IFERROR(C23-D23,0))</f>
        <v/>
      </c>
    </row>
    <row r="24">
      <c r="A24" s="4">
        <f>IF('Cadastro de Imóveis'!A14="","",'Cadastro de Imóveis'!A14)</f>
        <v/>
      </c>
      <c r="B24" s="4">
        <f>IF(A24="","",IFERROR(VLOOKUP(A24,'Cadastro de Imóveis'!$A$2:$H$101,2,FALSE),""))</f>
        <v/>
      </c>
      <c r="C24" s="17">
        <f>IF(A24="","",SUMIF('Controle de Aluguéis'!$E$2:$E$101,A24,'Controle de Aluguéis'!$L$2:$L$101))</f>
        <v/>
      </c>
      <c r="D24" s="17">
        <f>IF(A24="","",SUMIF('Controle de Aluguéis'!$E$2:$E$101,A24,'Controle de Aluguéis'!$M$2:$M$101))</f>
        <v/>
      </c>
      <c r="E24" s="17">
        <f>IF(A24="","",IFERROR(C24-D24,0))</f>
        <v/>
      </c>
    </row>
    <row r="25">
      <c r="A25" s="10">
        <f>IF('Cadastro de Imóveis'!A15="","",'Cadastro de Imóveis'!A15)</f>
        <v/>
      </c>
      <c r="B25" s="10">
        <f>IF(A25="","",IFERROR(VLOOKUP(A25,'Cadastro de Imóveis'!$A$2:$H$101,2,FALSE),""))</f>
        <v/>
      </c>
      <c r="C25" s="18">
        <f>IF(A25="","",SUMIF('Controle de Aluguéis'!$E$2:$E$101,A25,'Controle de Aluguéis'!$L$2:$L$101))</f>
        <v/>
      </c>
      <c r="D25" s="18">
        <f>IF(A25="","",SUMIF('Controle de Aluguéis'!$E$2:$E$101,A25,'Controle de Aluguéis'!$M$2:$M$101))</f>
        <v/>
      </c>
      <c r="E25" s="18">
        <f>IF(A25="","",IFERROR(C25-D25,0))</f>
        <v/>
      </c>
    </row>
    <row r="26">
      <c r="A26" s="4">
        <f>IF('Cadastro de Imóveis'!A16="","",'Cadastro de Imóveis'!A16)</f>
        <v/>
      </c>
      <c r="B26" s="4">
        <f>IF(A26="","",IFERROR(VLOOKUP(A26,'Cadastro de Imóveis'!$A$2:$H$101,2,FALSE),""))</f>
        <v/>
      </c>
      <c r="C26" s="17">
        <f>IF(A26="","",SUMIF('Controle de Aluguéis'!$E$2:$E$101,A26,'Controle de Aluguéis'!$L$2:$L$101))</f>
        <v/>
      </c>
      <c r="D26" s="17">
        <f>IF(A26="","",SUMIF('Controle de Aluguéis'!$E$2:$E$101,A26,'Controle de Aluguéis'!$M$2:$M$101))</f>
        <v/>
      </c>
      <c r="E26" s="17">
        <f>IF(A26="","",IFERROR(C26-D26,0))</f>
        <v/>
      </c>
    </row>
    <row r="27">
      <c r="A27" s="10">
        <f>IF('Cadastro de Imóveis'!A17="","",'Cadastro de Imóveis'!A17)</f>
        <v/>
      </c>
      <c r="B27" s="10">
        <f>IF(A27="","",IFERROR(VLOOKUP(A27,'Cadastro de Imóveis'!$A$2:$H$101,2,FALSE),""))</f>
        <v/>
      </c>
      <c r="C27" s="18">
        <f>IF(A27="","",SUMIF('Controle de Aluguéis'!$E$2:$E$101,A27,'Controle de Aluguéis'!$L$2:$L$101))</f>
        <v/>
      </c>
      <c r="D27" s="18">
        <f>IF(A27="","",SUMIF('Controle de Aluguéis'!$E$2:$E$101,A27,'Controle de Aluguéis'!$M$2:$M$101))</f>
        <v/>
      </c>
      <c r="E27" s="18">
        <f>IF(A27="","",IFERROR(C27-D27,0))</f>
        <v/>
      </c>
    </row>
    <row r="28">
      <c r="A28" s="4">
        <f>IF('Cadastro de Imóveis'!A18="","",'Cadastro de Imóveis'!A18)</f>
        <v/>
      </c>
      <c r="B28" s="4">
        <f>IF(A28="","",IFERROR(VLOOKUP(A28,'Cadastro de Imóveis'!$A$2:$H$101,2,FALSE),""))</f>
        <v/>
      </c>
      <c r="C28" s="17">
        <f>IF(A28="","",SUMIF('Controle de Aluguéis'!$E$2:$E$101,A28,'Controle de Aluguéis'!$L$2:$L$101))</f>
        <v/>
      </c>
      <c r="D28" s="17">
        <f>IF(A28="","",SUMIF('Controle de Aluguéis'!$E$2:$E$101,A28,'Controle de Aluguéis'!$M$2:$M$101))</f>
        <v/>
      </c>
      <c r="E28" s="17">
        <f>IF(A28="","",IFERROR(C28-D28,0))</f>
        <v/>
      </c>
    </row>
    <row r="29">
      <c r="A29" s="10">
        <f>IF('Cadastro de Imóveis'!A19="","",'Cadastro de Imóveis'!A19)</f>
        <v/>
      </c>
      <c r="B29" s="10">
        <f>IF(A29="","",IFERROR(VLOOKUP(A29,'Cadastro de Imóveis'!$A$2:$H$101,2,FALSE),""))</f>
        <v/>
      </c>
      <c r="C29" s="18">
        <f>IF(A29="","",SUMIF('Controle de Aluguéis'!$E$2:$E$101,A29,'Controle de Aluguéis'!$L$2:$L$101))</f>
        <v/>
      </c>
      <c r="D29" s="18">
        <f>IF(A29="","",SUMIF('Controle de Aluguéis'!$E$2:$E$101,A29,'Controle de Aluguéis'!$M$2:$M$101))</f>
        <v/>
      </c>
      <c r="E29" s="18">
        <f>IF(A29="","",IFERROR(C29-D29,0))</f>
        <v/>
      </c>
    </row>
    <row r="30">
      <c r="A30" s="4">
        <f>IF('Cadastro de Imóveis'!A20="","",'Cadastro de Imóveis'!A20)</f>
        <v/>
      </c>
      <c r="B30" s="4">
        <f>IF(A30="","",IFERROR(VLOOKUP(A30,'Cadastro de Imóveis'!$A$2:$H$101,2,FALSE),""))</f>
        <v/>
      </c>
      <c r="C30" s="17">
        <f>IF(A30="","",SUMIF('Controle de Aluguéis'!$E$2:$E$101,A30,'Controle de Aluguéis'!$L$2:$L$101))</f>
        <v/>
      </c>
      <c r="D30" s="17">
        <f>IF(A30="","",SUMIF('Controle de Aluguéis'!$E$2:$E$101,A30,'Controle de Aluguéis'!$M$2:$M$101))</f>
        <v/>
      </c>
      <c r="E30" s="17">
        <f>IF(A30="","",IFERROR(C30-D30,0))</f>
        <v/>
      </c>
    </row>
    <row r="31">
      <c r="A31" s="10">
        <f>IF('Cadastro de Imóveis'!A21="","",'Cadastro de Imóveis'!A21)</f>
        <v/>
      </c>
      <c r="B31" s="10">
        <f>IF(A31="","",IFERROR(VLOOKUP(A31,'Cadastro de Imóveis'!$A$2:$H$101,2,FALSE),""))</f>
        <v/>
      </c>
      <c r="C31" s="18">
        <f>IF(A31="","",SUMIF('Controle de Aluguéis'!$E$2:$E$101,A31,'Controle de Aluguéis'!$L$2:$L$101))</f>
        <v/>
      </c>
      <c r="D31" s="18">
        <f>IF(A31="","",SUMIF('Controle de Aluguéis'!$E$2:$E$101,A31,'Controle de Aluguéis'!$M$2:$M$101))</f>
        <v/>
      </c>
      <c r="E31" s="18">
        <f>IF(A31="","",IFERROR(C31-D31,0))</f>
        <v/>
      </c>
    </row>
    <row r="32">
      <c r="A32" s="4">
        <f>IF('Cadastro de Imóveis'!A22="","",'Cadastro de Imóveis'!A22)</f>
        <v/>
      </c>
      <c r="B32" s="4">
        <f>IF(A32="","",IFERROR(VLOOKUP(A32,'Cadastro de Imóveis'!$A$2:$H$101,2,FALSE),""))</f>
        <v/>
      </c>
      <c r="C32" s="17">
        <f>IF(A32="","",SUMIF('Controle de Aluguéis'!$E$2:$E$101,A32,'Controle de Aluguéis'!$L$2:$L$101))</f>
        <v/>
      </c>
      <c r="D32" s="17">
        <f>IF(A32="","",SUMIF('Controle de Aluguéis'!$E$2:$E$101,A32,'Controle de Aluguéis'!$M$2:$M$101))</f>
        <v/>
      </c>
      <c r="E32" s="17">
        <f>IF(A32="","",IFERROR(C32-D32,0))</f>
        <v/>
      </c>
    </row>
    <row r="33">
      <c r="A33" s="10">
        <f>IF('Cadastro de Imóveis'!A23="","",'Cadastro de Imóveis'!A23)</f>
        <v/>
      </c>
      <c r="B33" s="10">
        <f>IF(A33="","",IFERROR(VLOOKUP(A33,'Cadastro de Imóveis'!$A$2:$H$101,2,FALSE),""))</f>
        <v/>
      </c>
      <c r="C33" s="18">
        <f>IF(A33="","",SUMIF('Controle de Aluguéis'!$E$2:$E$101,A33,'Controle de Aluguéis'!$L$2:$L$101))</f>
        <v/>
      </c>
      <c r="D33" s="18">
        <f>IF(A33="","",SUMIF('Controle de Aluguéis'!$E$2:$E$101,A33,'Controle de Aluguéis'!$M$2:$M$101))</f>
        <v/>
      </c>
      <c r="E33" s="18">
        <f>IF(A33="","",IFERROR(C33-D33,0))</f>
        <v/>
      </c>
    </row>
    <row r="34">
      <c r="A34" s="4">
        <f>IF('Cadastro de Imóveis'!A24="","",'Cadastro de Imóveis'!A24)</f>
        <v/>
      </c>
      <c r="B34" s="4">
        <f>IF(A34="","",IFERROR(VLOOKUP(A34,'Cadastro de Imóveis'!$A$2:$H$101,2,FALSE),""))</f>
        <v/>
      </c>
      <c r="C34" s="17">
        <f>IF(A34="","",SUMIF('Controle de Aluguéis'!$E$2:$E$101,A34,'Controle de Aluguéis'!$L$2:$L$101))</f>
        <v/>
      </c>
      <c r="D34" s="17">
        <f>IF(A34="","",SUMIF('Controle de Aluguéis'!$E$2:$E$101,A34,'Controle de Aluguéis'!$M$2:$M$101))</f>
        <v/>
      </c>
      <c r="E34" s="17">
        <f>IF(A34="","",IFERROR(C34-D34,0))</f>
        <v/>
      </c>
    </row>
    <row r="35">
      <c r="A35" s="10">
        <f>IF('Cadastro de Imóveis'!A25="","",'Cadastro de Imóveis'!A25)</f>
        <v/>
      </c>
      <c r="B35" s="10">
        <f>IF(A35="","",IFERROR(VLOOKUP(A35,'Cadastro de Imóveis'!$A$2:$H$101,2,FALSE),""))</f>
        <v/>
      </c>
      <c r="C35" s="18">
        <f>IF(A35="","",SUMIF('Controle de Aluguéis'!$E$2:$E$101,A35,'Controle de Aluguéis'!$L$2:$L$101))</f>
        <v/>
      </c>
      <c r="D35" s="18">
        <f>IF(A35="","",SUMIF('Controle de Aluguéis'!$E$2:$E$101,A35,'Controle de Aluguéis'!$M$2:$M$101))</f>
        <v/>
      </c>
      <c r="E35" s="18">
        <f>IF(A35="","",IFERROR(C35-D35,0))</f>
        <v/>
      </c>
    </row>
    <row r="36">
      <c r="A36" s="4">
        <f>IF('Cadastro de Imóveis'!A26="","",'Cadastro de Imóveis'!A26)</f>
        <v/>
      </c>
      <c r="B36" s="4">
        <f>IF(A36="","",IFERROR(VLOOKUP(A36,'Cadastro de Imóveis'!$A$2:$H$101,2,FALSE),""))</f>
        <v/>
      </c>
      <c r="C36" s="17">
        <f>IF(A36="","",SUMIF('Controle de Aluguéis'!$E$2:$E$101,A36,'Controle de Aluguéis'!$L$2:$L$101))</f>
        <v/>
      </c>
      <c r="D36" s="17">
        <f>IF(A36="","",SUMIF('Controle de Aluguéis'!$E$2:$E$101,A36,'Controle de Aluguéis'!$M$2:$M$101))</f>
        <v/>
      </c>
      <c r="E36" s="17">
        <f>IF(A36="","",IFERROR(C36-D36,0))</f>
        <v/>
      </c>
    </row>
    <row r="37">
      <c r="A37" s="10">
        <f>IF('Cadastro de Imóveis'!A27="","",'Cadastro de Imóveis'!A27)</f>
        <v/>
      </c>
      <c r="B37" s="10">
        <f>IF(A37="","",IFERROR(VLOOKUP(A37,'Cadastro de Imóveis'!$A$2:$H$101,2,FALSE),""))</f>
        <v/>
      </c>
      <c r="C37" s="18">
        <f>IF(A37="","",SUMIF('Controle de Aluguéis'!$E$2:$E$101,A37,'Controle de Aluguéis'!$L$2:$L$101))</f>
        <v/>
      </c>
      <c r="D37" s="18">
        <f>IF(A37="","",SUMIF('Controle de Aluguéis'!$E$2:$E$101,A37,'Controle de Aluguéis'!$M$2:$M$101))</f>
        <v/>
      </c>
      <c r="E37" s="18">
        <f>IF(A37="","",IFERROR(C37-D37,0))</f>
        <v/>
      </c>
    </row>
    <row r="38">
      <c r="A38" s="4">
        <f>IF('Cadastro de Imóveis'!A28="","",'Cadastro de Imóveis'!A28)</f>
        <v/>
      </c>
      <c r="B38" s="4">
        <f>IF(A38="","",IFERROR(VLOOKUP(A38,'Cadastro de Imóveis'!$A$2:$H$101,2,FALSE),""))</f>
        <v/>
      </c>
      <c r="C38" s="17">
        <f>IF(A38="","",SUMIF('Controle de Aluguéis'!$E$2:$E$101,A38,'Controle de Aluguéis'!$L$2:$L$101))</f>
        <v/>
      </c>
      <c r="D38" s="17">
        <f>IF(A38="","",SUMIF('Controle de Aluguéis'!$E$2:$E$101,A38,'Controle de Aluguéis'!$M$2:$M$101))</f>
        <v/>
      </c>
      <c r="E38" s="17">
        <f>IF(A38="","",IFERROR(C38-D38,0))</f>
        <v/>
      </c>
    </row>
    <row r="39">
      <c r="A39" s="10">
        <f>IF('Cadastro de Imóveis'!A29="","",'Cadastro de Imóveis'!A29)</f>
        <v/>
      </c>
      <c r="B39" s="10">
        <f>IF(A39="","",IFERROR(VLOOKUP(A39,'Cadastro de Imóveis'!$A$2:$H$101,2,FALSE),""))</f>
        <v/>
      </c>
      <c r="C39" s="18">
        <f>IF(A39="","",SUMIF('Controle de Aluguéis'!$E$2:$E$101,A39,'Controle de Aluguéis'!$L$2:$L$101))</f>
        <v/>
      </c>
      <c r="D39" s="18">
        <f>IF(A39="","",SUMIF('Controle de Aluguéis'!$E$2:$E$101,A39,'Controle de Aluguéis'!$M$2:$M$101))</f>
        <v/>
      </c>
      <c r="E39" s="18">
        <f>IF(A39="","",IFERROR(C39-D39,0))</f>
        <v/>
      </c>
    </row>
    <row r="40">
      <c r="A40" s="4">
        <f>IF('Cadastro de Imóveis'!A30="","",'Cadastro de Imóveis'!A30)</f>
        <v/>
      </c>
      <c r="B40" s="4">
        <f>IF(A40="","",IFERROR(VLOOKUP(A40,'Cadastro de Imóveis'!$A$2:$H$101,2,FALSE),""))</f>
        <v/>
      </c>
      <c r="C40" s="17">
        <f>IF(A40="","",SUMIF('Controle de Aluguéis'!$E$2:$E$101,A40,'Controle de Aluguéis'!$L$2:$L$101))</f>
        <v/>
      </c>
      <c r="D40" s="17">
        <f>IF(A40="","",SUMIF('Controle de Aluguéis'!$E$2:$E$101,A40,'Controle de Aluguéis'!$M$2:$M$101))</f>
        <v/>
      </c>
      <c r="E40" s="17">
        <f>IF(A40="","",IFERROR(C40-D40,0))</f>
        <v/>
      </c>
    </row>
    <row r="41">
      <c r="A41" s="10">
        <f>IF('Cadastro de Imóveis'!A31="","",'Cadastro de Imóveis'!A31)</f>
        <v/>
      </c>
      <c r="B41" s="10">
        <f>IF(A41="","",IFERROR(VLOOKUP(A41,'Cadastro de Imóveis'!$A$2:$H$101,2,FALSE),""))</f>
        <v/>
      </c>
      <c r="C41" s="18">
        <f>IF(A41="","",SUMIF('Controle de Aluguéis'!$E$2:$E$101,A41,'Controle de Aluguéis'!$L$2:$L$101))</f>
        <v/>
      </c>
      <c r="D41" s="18">
        <f>IF(A41="","",SUMIF('Controle de Aluguéis'!$E$2:$E$101,A41,'Controle de Aluguéis'!$M$2:$M$101))</f>
        <v/>
      </c>
      <c r="E41" s="18">
        <f>IF(A41="","",IFERROR(C41-D41,0))</f>
        <v/>
      </c>
    </row>
    <row r="42">
      <c r="A42" s="4">
        <f>IF('Cadastro de Imóveis'!A32="","",'Cadastro de Imóveis'!A32)</f>
        <v/>
      </c>
      <c r="B42" s="4">
        <f>IF(A42="","",IFERROR(VLOOKUP(A42,'Cadastro de Imóveis'!$A$2:$H$101,2,FALSE),""))</f>
        <v/>
      </c>
      <c r="C42" s="17">
        <f>IF(A42="","",SUMIF('Controle de Aluguéis'!$E$2:$E$101,A42,'Controle de Aluguéis'!$L$2:$L$101))</f>
        <v/>
      </c>
      <c r="D42" s="17">
        <f>IF(A42="","",SUMIF('Controle de Aluguéis'!$E$2:$E$101,A42,'Controle de Aluguéis'!$M$2:$M$101))</f>
        <v/>
      </c>
      <c r="E42" s="17">
        <f>IF(A42="","",IFERROR(C42-D42,0))</f>
        <v/>
      </c>
    </row>
    <row r="43">
      <c r="A43" s="10">
        <f>IF('Cadastro de Imóveis'!A33="","",'Cadastro de Imóveis'!A33)</f>
        <v/>
      </c>
      <c r="B43" s="10">
        <f>IF(A43="","",IFERROR(VLOOKUP(A43,'Cadastro de Imóveis'!$A$2:$H$101,2,FALSE),""))</f>
        <v/>
      </c>
      <c r="C43" s="18">
        <f>IF(A43="","",SUMIF('Controle de Aluguéis'!$E$2:$E$101,A43,'Controle de Aluguéis'!$L$2:$L$101))</f>
        <v/>
      </c>
      <c r="D43" s="18">
        <f>IF(A43="","",SUMIF('Controle de Aluguéis'!$E$2:$E$101,A43,'Controle de Aluguéis'!$M$2:$M$101))</f>
        <v/>
      </c>
      <c r="E43" s="18">
        <f>IF(A43="","",IFERROR(C43-D43,0))</f>
        <v/>
      </c>
    </row>
    <row r="44">
      <c r="A44" s="4">
        <f>IF('Cadastro de Imóveis'!A34="","",'Cadastro de Imóveis'!A34)</f>
        <v/>
      </c>
      <c r="B44" s="4">
        <f>IF(A44="","",IFERROR(VLOOKUP(A44,'Cadastro de Imóveis'!$A$2:$H$101,2,FALSE),""))</f>
        <v/>
      </c>
      <c r="C44" s="17">
        <f>IF(A44="","",SUMIF('Controle de Aluguéis'!$E$2:$E$101,A44,'Controle de Aluguéis'!$L$2:$L$101))</f>
        <v/>
      </c>
      <c r="D44" s="17">
        <f>IF(A44="","",SUMIF('Controle de Aluguéis'!$E$2:$E$101,A44,'Controle de Aluguéis'!$M$2:$M$101))</f>
        <v/>
      </c>
      <c r="E44" s="17">
        <f>IF(A44="","",IFERROR(C44-D44,0))</f>
        <v/>
      </c>
    </row>
    <row r="45">
      <c r="A45" s="10">
        <f>IF('Cadastro de Imóveis'!A35="","",'Cadastro de Imóveis'!A35)</f>
        <v/>
      </c>
      <c r="B45" s="10">
        <f>IF(A45="","",IFERROR(VLOOKUP(A45,'Cadastro de Imóveis'!$A$2:$H$101,2,FALSE),""))</f>
        <v/>
      </c>
      <c r="C45" s="18">
        <f>IF(A45="","",SUMIF('Controle de Aluguéis'!$E$2:$E$101,A45,'Controle de Aluguéis'!$L$2:$L$101))</f>
        <v/>
      </c>
      <c r="D45" s="18">
        <f>IF(A45="","",SUMIF('Controle de Aluguéis'!$E$2:$E$101,A45,'Controle de Aluguéis'!$M$2:$M$101))</f>
        <v/>
      </c>
      <c r="E45" s="18">
        <f>IF(A45="","",IFERROR(C45-D45,0))</f>
        <v/>
      </c>
    </row>
    <row r="46">
      <c r="A46" s="4">
        <f>IF('Cadastro de Imóveis'!A36="","",'Cadastro de Imóveis'!A36)</f>
        <v/>
      </c>
      <c r="B46" s="4">
        <f>IF(A46="","",IFERROR(VLOOKUP(A46,'Cadastro de Imóveis'!$A$2:$H$101,2,FALSE),""))</f>
        <v/>
      </c>
      <c r="C46" s="17">
        <f>IF(A46="","",SUMIF('Controle de Aluguéis'!$E$2:$E$101,A46,'Controle de Aluguéis'!$L$2:$L$101))</f>
        <v/>
      </c>
      <c r="D46" s="17">
        <f>IF(A46="","",SUMIF('Controle de Aluguéis'!$E$2:$E$101,A46,'Controle de Aluguéis'!$M$2:$M$101))</f>
        <v/>
      </c>
      <c r="E46" s="17">
        <f>IF(A46="","",IFERROR(C46-D46,0))</f>
        <v/>
      </c>
    </row>
    <row r="47">
      <c r="A47" s="10">
        <f>IF('Cadastro de Imóveis'!A37="","",'Cadastro de Imóveis'!A37)</f>
        <v/>
      </c>
      <c r="B47" s="10">
        <f>IF(A47="","",IFERROR(VLOOKUP(A47,'Cadastro de Imóveis'!$A$2:$H$101,2,FALSE),""))</f>
        <v/>
      </c>
      <c r="C47" s="18">
        <f>IF(A47="","",SUMIF('Controle de Aluguéis'!$E$2:$E$101,A47,'Controle de Aluguéis'!$L$2:$L$101))</f>
        <v/>
      </c>
      <c r="D47" s="18">
        <f>IF(A47="","",SUMIF('Controle de Aluguéis'!$E$2:$E$101,A47,'Controle de Aluguéis'!$M$2:$M$101))</f>
        <v/>
      </c>
      <c r="E47" s="18">
        <f>IF(A47="","",IFERROR(C47-D47,0))</f>
        <v/>
      </c>
    </row>
    <row r="48">
      <c r="A48" s="4">
        <f>IF('Cadastro de Imóveis'!A38="","",'Cadastro de Imóveis'!A38)</f>
        <v/>
      </c>
      <c r="B48" s="4">
        <f>IF(A48="","",IFERROR(VLOOKUP(A48,'Cadastro de Imóveis'!$A$2:$H$101,2,FALSE),""))</f>
        <v/>
      </c>
      <c r="C48" s="17">
        <f>IF(A48="","",SUMIF('Controle de Aluguéis'!$E$2:$E$101,A48,'Controle de Aluguéis'!$L$2:$L$101))</f>
        <v/>
      </c>
      <c r="D48" s="17">
        <f>IF(A48="","",SUMIF('Controle de Aluguéis'!$E$2:$E$101,A48,'Controle de Aluguéis'!$M$2:$M$101))</f>
        <v/>
      </c>
      <c r="E48" s="17">
        <f>IF(A48="","",IFERROR(C48-D48,0))</f>
        <v/>
      </c>
    </row>
    <row r="49">
      <c r="A49" s="10">
        <f>IF('Cadastro de Imóveis'!A39="","",'Cadastro de Imóveis'!A39)</f>
        <v/>
      </c>
      <c r="B49" s="10">
        <f>IF(A49="","",IFERROR(VLOOKUP(A49,'Cadastro de Imóveis'!$A$2:$H$101,2,FALSE),""))</f>
        <v/>
      </c>
      <c r="C49" s="18">
        <f>IF(A49="","",SUMIF('Controle de Aluguéis'!$E$2:$E$101,A49,'Controle de Aluguéis'!$L$2:$L$101))</f>
        <v/>
      </c>
      <c r="D49" s="18">
        <f>IF(A49="","",SUMIF('Controle de Aluguéis'!$E$2:$E$101,A49,'Controle de Aluguéis'!$M$2:$M$101))</f>
        <v/>
      </c>
      <c r="E49" s="18">
        <f>IF(A49="","",IFERROR(C49-D49,0))</f>
        <v/>
      </c>
    </row>
    <row r="50">
      <c r="A50" s="4">
        <f>IF('Cadastro de Imóveis'!A40="","",'Cadastro de Imóveis'!A40)</f>
        <v/>
      </c>
      <c r="B50" s="4">
        <f>IF(A50="","",IFERROR(VLOOKUP(A50,'Cadastro de Imóveis'!$A$2:$H$101,2,FALSE),""))</f>
        <v/>
      </c>
      <c r="C50" s="17">
        <f>IF(A50="","",SUMIF('Controle de Aluguéis'!$E$2:$E$101,A50,'Controle de Aluguéis'!$L$2:$L$101))</f>
        <v/>
      </c>
      <c r="D50" s="17">
        <f>IF(A50="","",SUMIF('Controle de Aluguéis'!$E$2:$E$101,A50,'Controle de Aluguéis'!$M$2:$M$101))</f>
        <v/>
      </c>
      <c r="E50" s="17">
        <f>IF(A50="","",IFERROR(C50-D50,0))</f>
        <v/>
      </c>
    </row>
    <row r="51">
      <c r="A51" s="10">
        <f>IF('Cadastro de Imóveis'!A41="","",'Cadastro de Imóveis'!A41)</f>
        <v/>
      </c>
      <c r="B51" s="10">
        <f>IF(A51="","",IFERROR(VLOOKUP(A51,'Cadastro de Imóveis'!$A$2:$H$101,2,FALSE),""))</f>
        <v/>
      </c>
      <c r="C51" s="18">
        <f>IF(A51="","",SUMIF('Controle de Aluguéis'!$E$2:$E$101,A51,'Controle de Aluguéis'!$L$2:$L$101))</f>
        <v/>
      </c>
      <c r="D51" s="18">
        <f>IF(A51="","",SUMIF('Controle de Aluguéis'!$E$2:$E$101,A51,'Controle de Aluguéis'!$M$2:$M$101))</f>
        <v/>
      </c>
      <c r="E51" s="18">
        <f>IF(A51="","",IFERROR(C51-D51,0))</f>
        <v/>
      </c>
    </row>
    <row r="52">
      <c r="A52" s="4">
        <f>IF('Cadastro de Imóveis'!A42="","",'Cadastro de Imóveis'!A42)</f>
        <v/>
      </c>
      <c r="B52" s="4">
        <f>IF(A52="","",IFERROR(VLOOKUP(A52,'Cadastro de Imóveis'!$A$2:$H$101,2,FALSE),""))</f>
        <v/>
      </c>
      <c r="C52" s="17">
        <f>IF(A52="","",SUMIF('Controle de Aluguéis'!$E$2:$E$101,A52,'Controle de Aluguéis'!$L$2:$L$101))</f>
        <v/>
      </c>
      <c r="D52" s="17">
        <f>IF(A52="","",SUMIF('Controle de Aluguéis'!$E$2:$E$101,A52,'Controle de Aluguéis'!$M$2:$M$101))</f>
        <v/>
      </c>
      <c r="E52" s="17">
        <f>IF(A52="","",IFERROR(C52-D52,0))</f>
        <v/>
      </c>
    </row>
    <row r="53">
      <c r="A53" s="10">
        <f>IF('Cadastro de Imóveis'!A43="","",'Cadastro de Imóveis'!A43)</f>
        <v/>
      </c>
      <c r="B53" s="10">
        <f>IF(A53="","",IFERROR(VLOOKUP(A53,'Cadastro de Imóveis'!$A$2:$H$101,2,FALSE),""))</f>
        <v/>
      </c>
      <c r="C53" s="18">
        <f>IF(A53="","",SUMIF('Controle de Aluguéis'!$E$2:$E$101,A53,'Controle de Aluguéis'!$L$2:$L$101))</f>
        <v/>
      </c>
      <c r="D53" s="18">
        <f>IF(A53="","",SUMIF('Controle de Aluguéis'!$E$2:$E$101,A53,'Controle de Aluguéis'!$M$2:$M$101))</f>
        <v/>
      </c>
      <c r="E53" s="18">
        <f>IF(A53="","",IFERROR(C53-D53,0))</f>
        <v/>
      </c>
    </row>
    <row r="54">
      <c r="A54" s="4">
        <f>IF('Cadastro de Imóveis'!A44="","",'Cadastro de Imóveis'!A44)</f>
        <v/>
      </c>
      <c r="B54" s="4">
        <f>IF(A54="","",IFERROR(VLOOKUP(A54,'Cadastro de Imóveis'!$A$2:$H$101,2,FALSE),""))</f>
        <v/>
      </c>
      <c r="C54" s="17">
        <f>IF(A54="","",SUMIF('Controle de Aluguéis'!$E$2:$E$101,A54,'Controle de Aluguéis'!$L$2:$L$101))</f>
        <v/>
      </c>
      <c r="D54" s="17">
        <f>IF(A54="","",SUMIF('Controle de Aluguéis'!$E$2:$E$101,A54,'Controle de Aluguéis'!$M$2:$M$101))</f>
        <v/>
      </c>
      <c r="E54" s="17">
        <f>IF(A54="","",IFERROR(C54-D54,0))</f>
        <v/>
      </c>
    </row>
    <row r="55">
      <c r="A55" s="10">
        <f>IF('Cadastro de Imóveis'!A45="","",'Cadastro de Imóveis'!A45)</f>
        <v/>
      </c>
      <c r="B55" s="10">
        <f>IF(A55="","",IFERROR(VLOOKUP(A55,'Cadastro de Imóveis'!$A$2:$H$101,2,FALSE),""))</f>
        <v/>
      </c>
      <c r="C55" s="18">
        <f>IF(A55="","",SUMIF('Controle de Aluguéis'!$E$2:$E$101,A55,'Controle de Aluguéis'!$L$2:$L$101))</f>
        <v/>
      </c>
      <c r="D55" s="18">
        <f>IF(A55="","",SUMIF('Controle de Aluguéis'!$E$2:$E$101,A55,'Controle de Aluguéis'!$M$2:$M$101))</f>
        <v/>
      </c>
      <c r="E55" s="18">
        <f>IF(A55="","",IFERROR(C55-D55,0))</f>
        <v/>
      </c>
    </row>
    <row r="56">
      <c r="A56" s="4">
        <f>IF('Cadastro de Imóveis'!A46="","",'Cadastro de Imóveis'!A46)</f>
        <v/>
      </c>
      <c r="B56" s="4">
        <f>IF(A56="","",IFERROR(VLOOKUP(A56,'Cadastro de Imóveis'!$A$2:$H$101,2,FALSE),""))</f>
        <v/>
      </c>
      <c r="C56" s="17">
        <f>IF(A56="","",SUMIF('Controle de Aluguéis'!$E$2:$E$101,A56,'Controle de Aluguéis'!$L$2:$L$101))</f>
        <v/>
      </c>
      <c r="D56" s="17">
        <f>IF(A56="","",SUMIF('Controle de Aluguéis'!$E$2:$E$101,A56,'Controle de Aluguéis'!$M$2:$M$101))</f>
        <v/>
      </c>
      <c r="E56" s="17">
        <f>IF(A56="","",IFERROR(C56-D56,0))</f>
        <v/>
      </c>
    </row>
    <row r="57">
      <c r="A57" s="10">
        <f>IF('Cadastro de Imóveis'!A47="","",'Cadastro de Imóveis'!A47)</f>
        <v/>
      </c>
      <c r="B57" s="10">
        <f>IF(A57="","",IFERROR(VLOOKUP(A57,'Cadastro de Imóveis'!$A$2:$H$101,2,FALSE),""))</f>
        <v/>
      </c>
      <c r="C57" s="18">
        <f>IF(A57="","",SUMIF('Controle de Aluguéis'!$E$2:$E$101,A57,'Controle de Aluguéis'!$L$2:$L$101))</f>
        <v/>
      </c>
      <c r="D57" s="18">
        <f>IF(A57="","",SUMIF('Controle de Aluguéis'!$E$2:$E$101,A57,'Controle de Aluguéis'!$M$2:$M$101))</f>
        <v/>
      </c>
      <c r="E57" s="18">
        <f>IF(A57="","",IFERROR(C57-D57,0))</f>
        <v/>
      </c>
    </row>
    <row r="58">
      <c r="A58" s="4">
        <f>IF('Cadastro de Imóveis'!A48="","",'Cadastro de Imóveis'!A48)</f>
        <v/>
      </c>
      <c r="B58" s="4">
        <f>IF(A58="","",IFERROR(VLOOKUP(A58,'Cadastro de Imóveis'!$A$2:$H$101,2,FALSE),""))</f>
        <v/>
      </c>
      <c r="C58" s="17">
        <f>IF(A58="","",SUMIF('Controle de Aluguéis'!$E$2:$E$101,A58,'Controle de Aluguéis'!$L$2:$L$101))</f>
        <v/>
      </c>
      <c r="D58" s="17">
        <f>IF(A58="","",SUMIF('Controle de Aluguéis'!$E$2:$E$101,A58,'Controle de Aluguéis'!$M$2:$M$101))</f>
        <v/>
      </c>
      <c r="E58" s="17">
        <f>IF(A58="","",IFERROR(C58-D58,0))</f>
        <v/>
      </c>
    </row>
    <row r="59">
      <c r="A59" s="10">
        <f>IF('Cadastro de Imóveis'!A49="","",'Cadastro de Imóveis'!A49)</f>
        <v/>
      </c>
      <c r="B59" s="10">
        <f>IF(A59="","",IFERROR(VLOOKUP(A59,'Cadastro de Imóveis'!$A$2:$H$101,2,FALSE),""))</f>
        <v/>
      </c>
      <c r="C59" s="18">
        <f>IF(A59="","",SUMIF('Controle de Aluguéis'!$E$2:$E$101,A59,'Controle de Aluguéis'!$L$2:$L$101))</f>
        <v/>
      </c>
      <c r="D59" s="18">
        <f>IF(A59="","",SUMIF('Controle de Aluguéis'!$E$2:$E$101,A59,'Controle de Aluguéis'!$M$2:$M$101))</f>
        <v/>
      </c>
      <c r="E59" s="18">
        <f>IF(A59="","",IFERROR(C59-D59,0))</f>
        <v/>
      </c>
    </row>
    <row r="60">
      <c r="A60" s="4">
        <f>IF('Cadastro de Imóveis'!A50="","",'Cadastro de Imóveis'!A50)</f>
        <v/>
      </c>
      <c r="B60" s="4">
        <f>IF(A60="","",IFERROR(VLOOKUP(A60,'Cadastro de Imóveis'!$A$2:$H$101,2,FALSE),""))</f>
        <v/>
      </c>
      <c r="C60" s="17">
        <f>IF(A60="","",SUMIF('Controle de Aluguéis'!$E$2:$E$101,A60,'Controle de Aluguéis'!$L$2:$L$101))</f>
        <v/>
      </c>
      <c r="D60" s="17">
        <f>IF(A60="","",SUMIF('Controle de Aluguéis'!$E$2:$E$101,A60,'Controle de Aluguéis'!$M$2:$M$101))</f>
        <v/>
      </c>
      <c r="E60" s="17">
        <f>IF(A60="","",IFERROR(C60-D60,0))</f>
        <v/>
      </c>
    </row>
    <row r="61">
      <c r="A61" s="10">
        <f>IF('Cadastro de Imóveis'!A51="","",'Cadastro de Imóveis'!A51)</f>
        <v/>
      </c>
      <c r="B61" s="10">
        <f>IF(A61="","",IFERROR(VLOOKUP(A61,'Cadastro de Imóveis'!$A$2:$H$101,2,FALSE),""))</f>
        <v/>
      </c>
      <c r="C61" s="18">
        <f>IF(A61="","",SUMIF('Controle de Aluguéis'!$E$2:$E$101,A61,'Controle de Aluguéis'!$L$2:$L$101))</f>
        <v/>
      </c>
      <c r="D61" s="18">
        <f>IF(A61="","",SUMIF('Controle de Aluguéis'!$E$2:$E$101,A61,'Controle de Aluguéis'!$M$2:$M$101))</f>
        <v/>
      </c>
      <c r="E61" s="18">
        <f>IF(A61="","",IFERROR(C61-D61,0))</f>
        <v/>
      </c>
    </row>
    <row r="62">
      <c r="A62" s="4">
        <f>IF('Cadastro de Imóveis'!A52="","",'Cadastro de Imóveis'!A52)</f>
        <v/>
      </c>
      <c r="B62" s="4">
        <f>IF(A62="","",IFERROR(VLOOKUP(A62,'Cadastro de Imóveis'!$A$2:$H$101,2,FALSE),""))</f>
        <v/>
      </c>
      <c r="C62" s="17">
        <f>IF(A62="","",SUMIF('Controle de Aluguéis'!$E$2:$E$101,A62,'Controle de Aluguéis'!$L$2:$L$101))</f>
        <v/>
      </c>
      <c r="D62" s="17">
        <f>IF(A62="","",SUMIF('Controle de Aluguéis'!$E$2:$E$101,A62,'Controle de Aluguéis'!$M$2:$M$101))</f>
        <v/>
      </c>
      <c r="E62" s="17">
        <f>IF(A62="","",IFERROR(C62-D62,0))</f>
        <v/>
      </c>
    </row>
    <row r="63">
      <c r="A63" s="10">
        <f>IF('Cadastro de Imóveis'!A53="","",'Cadastro de Imóveis'!A53)</f>
        <v/>
      </c>
      <c r="B63" s="10">
        <f>IF(A63="","",IFERROR(VLOOKUP(A63,'Cadastro de Imóveis'!$A$2:$H$101,2,FALSE),""))</f>
        <v/>
      </c>
      <c r="C63" s="18">
        <f>IF(A63="","",SUMIF('Controle de Aluguéis'!$E$2:$E$101,A63,'Controle de Aluguéis'!$L$2:$L$101))</f>
        <v/>
      </c>
      <c r="D63" s="18">
        <f>IF(A63="","",SUMIF('Controle de Aluguéis'!$E$2:$E$101,A63,'Controle de Aluguéis'!$M$2:$M$101))</f>
        <v/>
      </c>
      <c r="E63" s="18">
        <f>IF(A63="","",IFERROR(C63-D63,0))</f>
        <v/>
      </c>
    </row>
    <row r="64">
      <c r="A64" s="4">
        <f>IF('Cadastro de Imóveis'!A54="","",'Cadastro de Imóveis'!A54)</f>
        <v/>
      </c>
      <c r="B64" s="4">
        <f>IF(A64="","",IFERROR(VLOOKUP(A64,'Cadastro de Imóveis'!$A$2:$H$101,2,FALSE),""))</f>
        <v/>
      </c>
      <c r="C64" s="17">
        <f>IF(A64="","",SUMIF('Controle de Aluguéis'!$E$2:$E$101,A64,'Controle de Aluguéis'!$L$2:$L$101))</f>
        <v/>
      </c>
      <c r="D64" s="17">
        <f>IF(A64="","",SUMIF('Controle de Aluguéis'!$E$2:$E$101,A64,'Controle de Aluguéis'!$M$2:$M$101))</f>
        <v/>
      </c>
      <c r="E64" s="17">
        <f>IF(A64="","",IFERROR(C64-D64,0))</f>
        <v/>
      </c>
    </row>
    <row r="65">
      <c r="A65" s="10">
        <f>IF('Cadastro de Imóveis'!A55="","",'Cadastro de Imóveis'!A55)</f>
        <v/>
      </c>
      <c r="B65" s="10">
        <f>IF(A65="","",IFERROR(VLOOKUP(A65,'Cadastro de Imóveis'!$A$2:$H$101,2,FALSE),""))</f>
        <v/>
      </c>
      <c r="C65" s="18">
        <f>IF(A65="","",SUMIF('Controle de Aluguéis'!$E$2:$E$101,A65,'Controle de Aluguéis'!$L$2:$L$101))</f>
        <v/>
      </c>
      <c r="D65" s="18">
        <f>IF(A65="","",SUMIF('Controle de Aluguéis'!$E$2:$E$101,A65,'Controle de Aluguéis'!$M$2:$M$101))</f>
        <v/>
      </c>
      <c r="E65" s="18">
        <f>IF(A65="","",IFERROR(C65-D65,0))</f>
        <v/>
      </c>
    </row>
    <row r="66">
      <c r="A66" s="4">
        <f>IF('Cadastro de Imóveis'!A56="","",'Cadastro de Imóveis'!A56)</f>
        <v/>
      </c>
      <c r="B66" s="4">
        <f>IF(A66="","",IFERROR(VLOOKUP(A66,'Cadastro de Imóveis'!$A$2:$H$101,2,FALSE),""))</f>
        <v/>
      </c>
      <c r="C66" s="17">
        <f>IF(A66="","",SUMIF('Controle de Aluguéis'!$E$2:$E$101,A66,'Controle de Aluguéis'!$L$2:$L$101))</f>
        <v/>
      </c>
      <c r="D66" s="17">
        <f>IF(A66="","",SUMIF('Controle de Aluguéis'!$E$2:$E$101,A66,'Controle de Aluguéis'!$M$2:$M$101))</f>
        <v/>
      </c>
      <c r="E66" s="17">
        <f>IF(A66="","",IFERROR(C66-D66,0))</f>
        <v/>
      </c>
    </row>
    <row r="67">
      <c r="A67" s="10">
        <f>IF('Cadastro de Imóveis'!A57="","",'Cadastro de Imóveis'!A57)</f>
        <v/>
      </c>
      <c r="B67" s="10">
        <f>IF(A67="","",IFERROR(VLOOKUP(A67,'Cadastro de Imóveis'!$A$2:$H$101,2,FALSE),""))</f>
        <v/>
      </c>
      <c r="C67" s="18">
        <f>IF(A67="","",SUMIF('Controle de Aluguéis'!$E$2:$E$101,A67,'Controle de Aluguéis'!$L$2:$L$101))</f>
        <v/>
      </c>
      <c r="D67" s="18">
        <f>IF(A67="","",SUMIF('Controle de Aluguéis'!$E$2:$E$101,A67,'Controle de Aluguéis'!$M$2:$M$101))</f>
        <v/>
      </c>
      <c r="E67" s="18">
        <f>IF(A67="","",IFERROR(C67-D67,0))</f>
        <v/>
      </c>
    </row>
    <row r="68">
      <c r="A68" s="4">
        <f>IF('Cadastro de Imóveis'!A58="","",'Cadastro de Imóveis'!A58)</f>
        <v/>
      </c>
      <c r="B68" s="4">
        <f>IF(A68="","",IFERROR(VLOOKUP(A68,'Cadastro de Imóveis'!$A$2:$H$101,2,FALSE),""))</f>
        <v/>
      </c>
      <c r="C68" s="17">
        <f>IF(A68="","",SUMIF('Controle de Aluguéis'!$E$2:$E$101,A68,'Controle de Aluguéis'!$L$2:$L$101))</f>
        <v/>
      </c>
      <c r="D68" s="17">
        <f>IF(A68="","",SUMIF('Controle de Aluguéis'!$E$2:$E$101,A68,'Controle de Aluguéis'!$M$2:$M$101))</f>
        <v/>
      </c>
      <c r="E68" s="17">
        <f>IF(A68="","",IFERROR(C68-D68,0))</f>
        <v/>
      </c>
    </row>
    <row r="69">
      <c r="A69" s="10">
        <f>IF('Cadastro de Imóveis'!A59="","",'Cadastro de Imóveis'!A59)</f>
        <v/>
      </c>
      <c r="B69" s="10">
        <f>IF(A69="","",IFERROR(VLOOKUP(A69,'Cadastro de Imóveis'!$A$2:$H$101,2,FALSE),""))</f>
        <v/>
      </c>
      <c r="C69" s="18">
        <f>IF(A69="","",SUMIF('Controle de Aluguéis'!$E$2:$E$101,A69,'Controle de Aluguéis'!$L$2:$L$101))</f>
        <v/>
      </c>
      <c r="D69" s="18">
        <f>IF(A69="","",SUMIF('Controle de Aluguéis'!$E$2:$E$101,A69,'Controle de Aluguéis'!$M$2:$M$101))</f>
        <v/>
      </c>
      <c r="E69" s="18">
        <f>IF(A69="","",IFERROR(C69-D69,0))</f>
        <v/>
      </c>
    </row>
    <row r="70">
      <c r="A70" s="4">
        <f>IF('Cadastro de Imóveis'!A60="","",'Cadastro de Imóveis'!A60)</f>
        <v/>
      </c>
      <c r="B70" s="4">
        <f>IF(A70="","",IFERROR(VLOOKUP(A70,'Cadastro de Imóveis'!$A$2:$H$101,2,FALSE),""))</f>
        <v/>
      </c>
      <c r="C70" s="17">
        <f>IF(A70="","",SUMIF('Controle de Aluguéis'!$E$2:$E$101,A70,'Controle de Aluguéis'!$L$2:$L$101))</f>
        <v/>
      </c>
      <c r="D70" s="17">
        <f>IF(A70="","",SUMIF('Controle de Aluguéis'!$E$2:$E$101,A70,'Controle de Aluguéis'!$M$2:$M$101))</f>
        <v/>
      </c>
      <c r="E70" s="17">
        <f>IF(A70="","",IFERROR(C70-D70,0))</f>
        <v/>
      </c>
    </row>
    <row r="71">
      <c r="A71" s="10">
        <f>IF('Cadastro de Imóveis'!A61="","",'Cadastro de Imóveis'!A61)</f>
        <v/>
      </c>
      <c r="B71" s="10">
        <f>IF(A71="","",IFERROR(VLOOKUP(A71,'Cadastro de Imóveis'!$A$2:$H$101,2,FALSE),""))</f>
        <v/>
      </c>
      <c r="C71" s="18">
        <f>IF(A71="","",SUMIF('Controle de Aluguéis'!$E$2:$E$101,A71,'Controle de Aluguéis'!$L$2:$L$101))</f>
        <v/>
      </c>
      <c r="D71" s="18">
        <f>IF(A71="","",SUMIF('Controle de Aluguéis'!$E$2:$E$101,A71,'Controle de Aluguéis'!$M$2:$M$101))</f>
        <v/>
      </c>
      <c r="E71" s="18">
        <f>IF(A71="","",IFERROR(C71-D71,0))</f>
        <v/>
      </c>
    </row>
    <row r="72">
      <c r="A72" s="4">
        <f>IF('Cadastro de Imóveis'!A62="","",'Cadastro de Imóveis'!A62)</f>
        <v/>
      </c>
      <c r="B72" s="4">
        <f>IF(A72="","",IFERROR(VLOOKUP(A72,'Cadastro de Imóveis'!$A$2:$H$101,2,FALSE),""))</f>
        <v/>
      </c>
      <c r="C72" s="17">
        <f>IF(A72="","",SUMIF('Controle de Aluguéis'!$E$2:$E$101,A72,'Controle de Aluguéis'!$L$2:$L$101))</f>
        <v/>
      </c>
      <c r="D72" s="17">
        <f>IF(A72="","",SUMIF('Controle de Aluguéis'!$E$2:$E$101,A72,'Controle de Aluguéis'!$M$2:$M$101))</f>
        <v/>
      </c>
      <c r="E72" s="17">
        <f>IF(A72="","",IFERROR(C72-D72,0))</f>
        <v/>
      </c>
    </row>
    <row r="73">
      <c r="A73" s="10">
        <f>IF('Cadastro de Imóveis'!A63="","",'Cadastro de Imóveis'!A63)</f>
        <v/>
      </c>
      <c r="B73" s="10">
        <f>IF(A73="","",IFERROR(VLOOKUP(A73,'Cadastro de Imóveis'!$A$2:$H$101,2,FALSE),""))</f>
        <v/>
      </c>
      <c r="C73" s="18">
        <f>IF(A73="","",SUMIF('Controle de Aluguéis'!$E$2:$E$101,A73,'Controle de Aluguéis'!$L$2:$L$101))</f>
        <v/>
      </c>
      <c r="D73" s="18">
        <f>IF(A73="","",SUMIF('Controle de Aluguéis'!$E$2:$E$101,A73,'Controle de Aluguéis'!$M$2:$M$101))</f>
        <v/>
      </c>
      <c r="E73" s="18">
        <f>IF(A73="","",IFERROR(C73-D73,0))</f>
        <v/>
      </c>
    </row>
    <row r="74">
      <c r="A74" s="4">
        <f>IF('Cadastro de Imóveis'!A64="","",'Cadastro de Imóveis'!A64)</f>
        <v/>
      </c>
      <c r="B74" s="4">
        <f>IF(A74="","",IFERROR(VLOOKUP(A74,'Cadastro de Imóveis'!$A$2:$H$101,2,FALSE),""))</f>
        <v/>
      </c>
      <c r="C74" s="17">
        <f>IF(A74="","",SUMIF('Controle de Aluguéis'!$E$2:$E$101,A74,'Controle de Aluguéis'!$L$2:$L$101))</f>
        <v/>
      </c>
      <c r="D74" s="17">
        <f>IF(A74="","",SUMIF('Controle de Aluguéis'!$E$2:$E$101,A74,'Controle de Aluguéis'!$M$2:$M$101))</f>
        <v/>
      </c>
      <c r="E74" s="17">
        <f>IF(A74="","",IFERROR(C74-D74,0))</f>
        <v/>
      </c>
    </row>
    <row r="75">
      <c r="A75" s="10">
        <f>IF('Cadastro de Imóveis'!A65="","",'Cadastro de Imóveis'!A65)</f>
        <v/>
      </c>
      <c r="B75" s="10">
        <f>IF(A75="","",IFERROR(VLOOKUP(A75,'Cadastro de Imóveis'!$A$2:$H$101,2,FALSE),""))</f>
        <v/>
      </c>
      <c r="C75" s="18">
        <f>IF(A75="","",SUMIF('Controle de Aluguéis'!$E$2:$E$101,A75,'Controle de Aluguéis'!$L$2:$L$101))</f>
        <v/>
      </c>
      <c r="D75" s="18">
        <f>IF(A75="","",SUMIF('Controle de Aluguéis'!$E$2:$E$101,A75,'Controle de Aluguéis'!$M$2:$M$101))</f>
        <v/>
      </c>
      <c r="E75" s="18">
        <f>IF(A75="","",IFERROR(C75-D75,0))</f>
        <v/>
      </c>
    </row>
    <row r="76">
      <c r="A76" s="4">
        <f>IF('Cadastro de Imóveis'!A66="","",'Cadastro de Imóveis'!A66)</f>
        <v/>
      </c>
      <c r="B76" s="4">
        <f>IF(A76="","",IFERROR(VLOOKUP(A76,'Cadastro de Imóveis'!$A$2:$H$101,2,FALSE),""))</f>
        <v/>
      </c>
      <c r="C76" s="17">
        <f>IF(A76="","",SUMIF('Controle de Aluguéis'!$E$2:$E$101,A76,'Controle de Aluguéis'!$L$2:$L$101))</f>
        <v/>
      </c>
      <c r="D76" s="17">
        <f>IF(A76="","",SUMIF('Controle de Aluguéis'!$E$2:$E$101,A76,'Controle de Aluguéis'!$M$2:$M$101))</f>
        <v/>
      </c>
      <c r="E76" s="17">
        <f>IF(A76="","",IFERROR(C76-D76,0))</f>
        <v/>
      </c>
    </row>
    <row r="77">
      <c r="A77" s="10">
        <f>IF('Cadastro de Imóveis'!A67="","",'Cadastro de Imóveis'!A67)</f>
        <v/>
      </c>
      <c r="B77" s="10">
        <f>IF(A77="","",IFERROR(VLOOKUP(A77,'Cadastro de Imóveis'!$A$2:$H$101,2,FALSE),""))</f>
        <v/>
      </c>
      <c r="C77" s="18">
        <f>IF(A77="","",SUMIF('Controle de Aluguéis'!$E$2:$E$101,A77,'Controle de Aluguéis'!$L$2:$L$101))</f>
        <v/>
      </c>
      <c r="D77" s="18">
        <f>IF(A77="","",SUMIF('Controle de Aluguéis'!$E$2:$E$101,A77,'Controle de Aluguéis'!$M$2:$M$101))</f>
        <v/>
      </c>
      <c r="E77" s="18">
        <f>IF(A77="","",IFERROR(C77-D77,0))</f>
        <v/>
      </c>
    </row>
    <row r="78">
      <c r="A78" s="4">
        <f>IF('Cadastro de Imóveis'!A68="","",'Cadastro de Imóveis'!A68)</f>
        <v/>
      </c>
      <c r="B78" s="4">
        <f>IF(A78="","",IFERROR(VLOOKUP(A78,'Cadastro de Imóveis'!$A$2:$H$101,2,FALSE),""))</f>
        <v/>
      </c>
      <c r="C78" s="17">
        <f>IF(A78="","",SUMIF('Controle de Aluguéis'!$E$2:$E$101,A78,'Controle de Aluguéis'!$L$2:$L$101))</f>
        <v/>
      </c>
      <c r="D78" s="17">
        <f>IF(A78="","",SUMIF('Controle de Aluguéis'!$E$2:$E$101,A78,'Controle de Aluguéis'!$M$2:$M$101))</f>
        <v/>
      </c>
      <c r="E78" s="17">
        <f>IF(A78="","",IFERROR(C78-D78,0))</f>
        <v/>
      </c>
    </row>
    <row r="79">
      <c r="A79" s="10">
        <f>IF('Cadastro de Imóveis'!A69="","",'Cadastro de Imóveis'!A69)</f>
        <v/>
      </c>
      <c r="B79" s="10">
        <f>IF(A79="","",IFERROR(VLOOKUP(A79,'Cadastro de Imóveis'!$A$2:$H$101,2,FALSE),""))</f>
        <v/>
      </c>
      <c r="C79" s="18">
        <f>IF(A79="","",SUMIF('Controle de Aluguéis'!$E$2:$E$101,A79,'Controle de Aluguéis'!$L$2:$L$101))</f>
        <v/>
      </c>
      <c r="D79" s="18">
        <f>IF(A79="","",SUMIF('Controle de Aluguéis'!$E$2:$E$101,A79,'Controle de Aluguéis'!$M$2:$M$101))</f>
        <v/>
      </c>
      <c r="E79" s="18">
        <f>IF(A79="","",IFERROR(C79-D79,0))</f>
        <v/>
      </c>
    </row>
    <row r="80">
      <c r="A80" s="4">
        <f>IF('Cadastro de Imóveis'!A70="","",'Cadastro de Imóveis'!A70)</f>
        <v/>
      </c>
      <c r="B80" s="4">
        <f>IF(A80="","",IFERROR(VLOOKUP(A80,'Cadastro de Imóveis'!$A$2:$H$101,2,FALSE),""))</f>
        <v/>
      </c>
      <c r="C80" s="17">
        <f>IF(A80="","",SUMIF('Controle de Aluguéis'!$E$2:$E$101,A80,'Controle de Aluguéis'!$L$2:$L$101))</f>
        <v/>
      </c>
      <c r="D80" s="17">
        <f>IF(A80="","",SUMIF('Controle de Aluguéis'!$E$2:$E$101,A80,'Controle de Aluguéis'!$M$2:$M$101))</f>
        <v/>
      </c>
      <c r="E80" s="17">
        <f>IF(A80="","",IFERROR(C80-D80,0))</f>
        <v/>
      </c>
    </row>
    <row r="81">
      <c r="A81" s="10">
        <f>IF('Cadastro de Imóveis'!A71="","",'Cadastro de Imóveis'!A71)</f>
        <v/>
      </c>
      <c r="B81" s="10">
        <f>IF(A81="","",IFERROR(VLOOKUP(A81,'Cadastro de Imóveis'!$A$2:$H$101,2,FALSE),""))</f>
        <v/>
      </c>
      <c r="C81" s="18">
        <f>IF(A81="","",SUMIF('Controle de Aluguéis'!$E$2:$E$101,A81,'Controle de Aluguéis'!$L$2:$L$101))</f>
        <v/>
      </c>
      <c r="D81" s="18">
        <f>IF(A81="","",SUMIF('Controle de Aluguéis'!$E$2:$E$101,A81,'Controle de Aluguéis'!$M$2:$M$101))</f>
        <v/>
      </c>
      <c r="E81" s="18">
        <f>IF(A81="","",IFERROR(C81-D81,0))</f>
        <v/>
      </c>
    </row>
    <row r="82">
      <c r="A82" s="4">
        <f>IF('Cadastro de Imóveis'!A72="","",'Cadastro de Imóveis'!A72)</f>
        <v/>
      </c>
      <c r="B82" s="4">
        <f>IF(A82="","",IFERROR(VLOOKUP(A82,'Cadastro de Imóveis'!$A$2:$H$101,2,FALSE),""))</f>
        <v/>
      </c>
      <c r="C82" s="17">
        <f>IF(A82="","",SUMIF('Controle de Aluguéis'!$E$2:$E$101,A82,'Controle de Aluguéis'!$L$2:$L$101))</f>
        <v/>
      </c>
      <c r="D82" s="17">
        <f>IF(A82="","",SUMIF('Controle de Aluguéis'!$E$2:$E$101,A82,'Controle de Aluguéis'!$M$2:$M$101))</f>
        <v/>
      </c>
      <c r="E82" s="17">
        <f>IF(A82="","",IFERROR(C82-D82,0))</f>
        <v/>
      </c>
    </row>
    <row r="83">
      <c r="A83" s="10">
        <f>IF('Cadastro de Imóveis'!A73="","",'Cadastro de Imóveis'!A73)</f>
        <v/>
      </c>
      <c r="B83" s="10">
        <f>IF(A83="","",IFERROR(VLOOKUP(A83,'Cadastro de Imóveis'!$A$2:$H$101,2,FALSE),""))</f>
        <v/>
      </c>
      <c r="C83" s="18">
        <f>IF(A83="","",SUMIF('Controle de Aluguéis'!$E$2:$E$101,A83,'Controle de Aluguéis'!$L$2:$L$101))</f>
        <v/>
      </c>
      <c r="D83" s="18">
        <f>IF(A83="","",SUMIF('Controle de Aluguéis'!$E$2:$E$101,A83,'Controle de Aluguéis'!$M$2:$M$101))</f>
        <v/>
      </c>
      <c r="E83" s="18">
        <f>IF(A83="","",IFERROR(C83-D83,0))</f>
        <v/>
      </c>
    </row>
    <row r="84">
      <c r="A84" s="4">
        <f>IF('Cadastro de Imóveis'!A74="","",'Cadastro de Imóveis'!A74)</f>
        <v/>
      </c>
      <c r="B84" s="4">
        <f>IF(A84="","",IFERROR(VLOOKUP(A84,'Cadastro de Imóveis'!$A$2:$H$101,2,FALSE),""))</f>
        <v/>
      </c>
      <c r="C84" s="17">
        <f>IF(A84="","",SUMIF('Controle de Aluguéis'!$E$2:$E$101,A84,'Controle de Aluguéis'!$L$2:$L$101))</f>
        <v/>
      </c>
      <c r="D84" s="17">
        <f>IF(A84="","",SUMIF('Controle de Aluguéis'!$E$2:$E$101,A84,'Controle de Aluguéis'!$M$2:$M$101))</f>
        <v/>
      </c>
      <c r="E84" s="17">
        <f>IF(A84="","",IFERROR(C84-D84,0))</f>
        <v/>
      </c>
    </row>
    <row r="85">
      <c r="A85" s="10">
        <f>IF('Cadastro de Imóveis'!A75="","",'Cadastro de Imóveis'!A75)</f>
        <v/>
      </c>
      <c r="B85" s="10">
        <f>IF(A85="","",IFERROR(VLOOKUP(A85,'Cadastro de Imóveis'!$A$2:$H$101,2,FALSE),""))</f>
        <v/>
      </c>
      <c r="C85" s="18">
        <f>IF(A85="","",SUMIF('Controle de Aluguéis'!$E$2:$E$101,A85,'Controle de Aluguéis'!$L$2:$L$101))</f>
        <v/>
      </c>
      <c r="D85" s="18">
        <f>IF(A85="","",SUMIF('Controle de Aluguéis'!$E$2:$E$101,A85,'Controle de Aluguéis'!$M$2:$M$101))</f>
        <v/>
      </c>
      <c r="E85" s="18">
        <f>IF(A85="","",IFERROR(C85-D85,0))</f>
        <v/>
      </c>
    </row>
    <row r="86">
      <c r="A86" s="4">
        <f>IF('Cadastro de Imóveis'!A76="","",'Cadastro de Imóveis'!A76)</f>
        <v/>
      </c>
      <c r="B86" s="4">
        <f>IF(A86="","",IFERROR(VLOOKUP(A86,'Cadastro de Imóveis'!$A$2:$H$101,2,FALSE),""))</f>
        <v/>
      </c>
      <c r="C86" s="17">
        <f>IF(A86="","",SUMIF('Controle de Aluguéis'!$E$2:$E$101,A86,'Controle de Aluguéis'!$L$2:$L$101))</f>
        <v/>
      </c>
      <c r="D86" s="17">
        <f>IF(A86="","",SUMIF('Controle de Aluguéis'!$E$2:$E$101,A86,'Controle de Aluguéis'!$M$2:$M$101))</f>
        <v/>
      </c>
      <c r="E86" s="17">
        <f>IF(A86="","",IFERROR(C86-D86,0))</f>
        <v/>
      </c>
    </row>
    <row r="87">
      <c r="A87" s="10">
        <f>IF('Cadastro de Imóveis'!A77="","",'Cadastro de Imóveis'!A77)</f>
        <v/>
      </c>
      <c r="B87" s="10">
        <f>IF(A87="","",IFERROR(VLOOKUP(A87,'Cadastro de Imóveis'!$A$2:$H$101,2,FALSE),""))</f>
        <v/>
      </c>
      <c r="C87" s="18">
        <f>IF(A87="","",SUMIF('Controle de Aluguéis'!$E$2:$E$101,A87,'Controle de Aluguéis'!$L$2:$L$101))</f>
        <v/>
      </c>
      <c r="D87" s="18">
        <f>IF(A87="","",SUMIF('Controle de Aluguéis'!$E$2:$E$101,A87,'Controle de Aluguéis'!$M$2:$M$101))</f>
        <v/>
      </c>
      <c r="E87" s="18">
        <f>IF(A87="","",IFERROR(C87-D87,0))</f>
        <v/>
      </c>
    </row>
    <row r="88">
      <c r="A88" s="4">
        <f>IF('Cadastro de Imóveis'!A78="","",'Cadastro de Imóveis'!A78)</f>
        <v/>
      </c>
      <c r="B88" s="4">
        <f>IF(A88="","",IFERROR(VLOOKUP(A88,'Cadastro de Imóveis'!$A$2:$H$101,2,FALSE),""))</f>
        <v/>
      </c>
      <c r="C88" s="17">
        <f>IF(A88="","",SUMIF('Controle de Aluguéis'!$E$2:$E$101,A88,'Controle de Aluguéis'!$L$2:$L$101))</f>
        <v/>
      </c>
      <c r="D88" s="17">
        <f>IF(A88="","",SUMIF('Controle de Aluguéis'!$E$2:$E$101,A88,'Controle de Aluguéis'!$M$2:$M$101))</f>
        <v/>
      </c>
      <c r="E88" s="17">
        <f>IF(A88="","",IFERROR(C88-D88,0))</f>
        <v/>
      </c>
    </row>
    <row r="89">
      <c r="A89" s="10">
        <f>IF('Cadastro de Imóveis'!A79="","",'Cadastro de Imóveis'!A79)</f>
        <v/>
      </c>
      <c r="B89" s="10">
        <f>IF(A89="","",IFERROR(VLOOKUP(A89,'Cadastro de Imóveis'!$A$2:$H$101,2,FALSE),""))</f>
        <v/>
      </c>
      <c r="C89" s="18">
        <f>IF(A89="","",SUMIF('Controle de Aluguéis'!$E$2:$E$101,A89,'Controle de Aluguéis'!$L$2:$L$101))</f>
        <v/>
      </c>
      <c r="D89" s="18">
        <f>IF(A89="","",SUMIF('Controle de Aluguéis'!$E$2:$E$101,A89,'Controle de Aluguéis'!$M$2:$M$101))</f>
        <v/>
      </c>
      <c r="E89" s="18">
        <f>IF(A89="","",IFERROR(C89-D89,0))</f>
        <v/>
      </c>
    </row>
    <row r="90">
      <c r="A90" s="4">
        <f>IF('Cadastro de Imóveis'!A80="","",'Cadastro de Imóveis'!A80)</f>
        <v/>
      </c>
      <c r="B90" s="4">
        <f>IF(A90="","",IFERROR(VLOOKUP(A90,'Cadastro de Imóveis'!$A$2:$H$101,2,FALSE),""))</f>
        <v/>
      </c>
      <c r="C90" s="17">
        <f>IF(A90="","",SUMIF('Controle de Aluguéis'!$E$2:$E$101,A90,'Controle de Aluguéis'!$L$2:$L$101))</f>
        <v/>
      </c>
      <c r="D90" s="17">
        <f>IF(A90="","",SUMIF('Controle de Aluguéis'!$E$2:$E$101,A90,'Controle de Aluguéis'!$M$2:$M$101))</f>
        <v/>
      </c>
      <c r="E90" s="17">
        <f>IF(A90="","",IFERROR(C90-D90,0))</f>
        <v/>
      </c>
    </row>
    <row r="91">
      <c r="A91" s="10">
        <f>IF('Cadastro de Imóveis'!A81="","",'Cadastro de Imóveis'!A81)</f>
        <v/>
      </c>
      <c r="B91" s="10">
        <f>IF(A91="","",IFERROR(VLOOKUP(A91,'Cadastro de Imóveis'!$A$2:$H$101,2,FALSE),""))</f>
        <v/>
      </c>
      <c r="C91" s="18">
        <f>IF(A91="","",SUMIF('Controle de Aluguéis'!$E$2:$E$101,A91,'Controle de Aluguéis'!$L$2:$L$101))</f>
        <v/>
      </c>
      <c r="D91" s="18">
        <f>IF(A91="","",SUMIF('Controle de Aluguéis'!$E$2:$E$101,A91,'Controle de Aluguéis'!$M$2:$M$101))</f>
        <v/>
      </c>
      <c r="E91" s="18">
        <f>IF(A91="","",IFERROR(C91-D91,0))</f>
        <v/>
      </c>
    </row>
    <row r="92">
      <c r="A92" s="4">
        <f>IF('Cadastro de Imóveis'!A82="","",'Cadastro de Imóveis'!A82)</f>
        <v/>
      </c>
      <c r="B92" s="4">
        <f>IF(A92="","",IFERROR(VLOOKUP(A92,'Cadastro de Imóveis'!$A$2:$H$101,2,FALSE),""))</f>
        <v/>
      </c>
      <c r="C92" s="17">
        <f>IF(A92="","",SUMIF('Controle de Aluguéis'!$E$2:$E$101,A92,'Controle de Aluguéis'!$L$2:$L$101))</f>
        <v/>
      </c>
      <c r="D92" s="17">
        <f>IF(A92="","",SUMIF('Controle de Aluguéis'!$E$2:$E$101,A92,'Controle de Aluguéis'!$M$2:$M$101))</f>
        <v/>
      </c>
      <c r="E92" s="17">
        <f>IF(A92="","",IFERROR(C92-D92,0))</f>
        <v/>
      </c>
    </row>
    <row r="93">
      <c r="A93" s="10">
        <f>IF('Cadastro de Imóveis'!A83="","",'Cadastro de Imóveis'!A83)</f>
        <v/>
      </c>
      <c r="B93" s="10">
        <f>IF(A93="","",IFERROR(VLOOKUP(A93,'Cadastro de Imóveis'!$A$2:$H$101,2,FALSE),""))</f>
        <v/>
      </c>
      <c r="C93" s="18">
        <f>IF(A93="","",SUMIF('Controle de Aluguéis'!$E$2:$E$101,A93,'Controle de Aluguéis'!$L$2:$L$101))</f>
        <v/>
      </c>
      <c r="D93" s="18">
        <f>IF(A93="","",SUMIF('Controle de Aluguéis'!$E$2:$E$101,A93,'Controle de Aluguéis'!$M$2:$M$101))</f>
        <v/>
      </c>
      <c r="E93" s="18">
        <f>IF(A93="","",IFERROR(C93-D93,0))</f>
        <v/>
      </c>
    </row>
    <row r="94">
      <c r="A94" s="4">
        <f>IF('Cadastro de Imóveis'!A84="","",'Cadastro de Imóveis'!A84)</f>
        <v/>
      </c>
      <c r="B94" s="4">
        <f>IF(A94="","",IFERROR(VLOOKUP(A94,'Cadastro de Imóveis'!$A$2:$H$101,2,FALSE),""))</f>
        <v/>
      </c>
      <c r="C94" s="17">
        <f>IF(A94="","",SUMIF('Controle de Aluguéis'!$E$2:$E$101,A94,'Controle de Aluguéis'!$L$2:$L$101))</f>
        <v/>
      </c>
      <c r="D94" s="17">
        <f>IF(A94="","",SUMIF('Controle de Aluguéis'!$E$2:$E$101,A94,'Controle de Aluguéis'!$M$2:$M$101))</f>
        <v/>
      </c>
      <c r="E94" s="17">
        <f>IF(A94="","",IFERROR(C94-D94,0))</f>
        <v/>
      </c>
    </row>
    <row r="95">
      <c r="A95" s="10">
        <f>IF('Cadastro de Imóveis'!A85="","",'Cadastro de Imóveis'!A85)</f>
        <v/>
      </c>
      <c r="B95" s="10">
        <f>IF(A95="","",IFERROR(VLOOKUP(A95,'Cadastro de Imóveis'!$A$2:$H$101,2,FALSE),""))</f>
        <v/>
      </c>
      <c r="C95" s="18">
        <f>IF(A95="","",SUMIF('Controle de Aluguéis'!$E$2:$E$101,A95,'Controle de Aluguéis'!$L$2:$L$101))</f>
        <v/>
      </c>
      <c r="D95" s="18">
        <f>IF(A95="","",SUMIF('Controle de Aluguéis'!$E$2:$E$101,A95,'Controle de Aluguéis'!$M$2:$M$101))</f>
        <v/>
      </c>
      <c r="E95" s="18">
        <f>IF(A95="","",IFERROR(C95-D95,0))</f>
        <v/>
      </c>
    </row>
    <row r="96">
      <c r="A96" s="4">
        <f>IF('Cadastro de Imóveis'!A86="","",'Cadastro de Imóveis'!A86)</f>
        <v/>
      </c>
      <c r="B96" s="4">
        <f>IF(A96="","",IFERROR(VLOOKUP(A96,'Cadastro de Imóveis'!$A$2:$H$101,2,FALSE),""))</f>
        <v/>
      </c>
      <c r="C96" s="17">
        <f>IF(A96="","",SUMIF('Controle de Aluguéis'!$E$2:$E$101,A96,'Controle de Aluguéis'!$L$2:$L$101))</f>
        <v/>
      </c>
      <c r="D96" s="17">
        <f>IF(A96="","",SUMIF('Controle de Aluguéis'!$E$2:$E$101,A96,'Controle de Aluguéis'!$M$2:$M$101))</f>
        <v/>
      </c>
      <c r="E96" s="17">
        <f>IF(A96="","",IFERROR(C96-D96,0))</f>
        <v/>
      </c>
    </row>
    <row r="97">
      <c r="A97" s="10">
        <f>IF('Cadastro de Imóveis'!A87="","",'Cadastro de Imóveis'!A87)</f>
        <v/>
      </c>
      <c r="B97" s="10">
        <f>IF(A97="","",IFERROR(VLOOKUP(A97,'Cadastro de Imóveis'!$A$2:$H$101,2,FALSE),""))</f>
        <v/>
      </c>
      <c r="C97" s="18">
        <f>IF(A97="","",SUMIF('Controle de Aluguéis'!$E$2:$E$101,A97,'Controle de Aluguéis'!$L$2:$L$101))</f>
        <v/>
      </c>
      <c r="D97" s="18">
        <f>IF(A97="","",SUMIF('Controle de Aluguéis'!$E$2:$E$101,A97,'Controle de Aluguéis'!$M$2:$M$101))</f>
        <v/>
      </c>
      <c r="E97" s="18">
        <f>IF(A97="","",IFERROR(C97-D97,0))</f>
        <v/>
      </c>
    </row>
    <row r="98">
      <c r="A98" s="4">
        <f>IF('Cadastro de Imóveis'!A88="","",'Cadastro de Imóveis'!A88)</f>
        <v/>
      </c>
      <c r="B98" s="4">
        <f>IF(A98="","",IFERROR(VLOOKUP(A98,'Cadastro de Imóveis'!$A$2:$H$101,2,FALSE),""))</f>
        <v/>
      </c>
      <c r="C98" s="17">
        <f>IF(A98="","",SUMIF('Controle de Aluguéis'!$E$2:$E$101,A98,'Controle de Aluguéis'!$L$2:$L$101))</f>
        <v/>
      </c>
      <c r="D98" s="17">
        <f>IF(A98="","",SUMIF('Controle de Aluguéis'!$E$2:$E$101,A98,'Controle de Aluguéis'!$M$2:$M$101))</f>
        <v/>
      </c>
      <c r="E98" s="17">
        <f>IF(A98="","",IFERROR(C98-D98,0))</f>
        <v/>
      </c>
    </row>
    <row r="99">
      <c r="A99" s="10">
        <f>IF('Cadastro de Imóveis'!A89="","",'Cadastro de Imóveis'!A89)</f>
        <v/>
      </c>
      <c r="B99" s="10">
        <f>IF(A99="","",IFERROR(VLOOKUP(A99,'Cadastro de Imóveis'!$A$2:$H$101,2,FALSE),""))</f>
        <v/>
      </c>
      <c r="C99" s="18">
        <f>IF(A99="","",SUMIF('Controle de Aluguéis'!$E$2:$E$101,A99,'Controle de Aluguéis'!$L$2:$L$101))</f>
        <v/>
      </c>
      <c r="D99" s="18">
        <f>IF(A99="","",SUMIF('Controle de Aluguéis'!$E$2:$E$101,A99,'Controle de Aluguéis'!$M$2:$M$101))</f>
        <v/>
      </c>
      <c r="E99" s="18">
        <f>IF(A99="","",IFERROR(C99-D99,0))</f>
        <v/>
      </c>
    </row>
    <row r="100">
      <c r="A100" s="4">
        <f>IF('Cadastro de Imóveis'!A90="","",'Cadastro de Imóveis'!A90)</f>
        <v/>
      </c>
      <c r="B100" s="4">
        <f>IF(A100="","",IFERROR(VLOOKUP(A100,'Cadastro de Imóveis'!$A$2:$H$101,2,FALSE),""))</f>
        <v/>
      </c>
      <c r="C100" s="17">
        <f>IF(A100="","",SUMIF('Controle de Aluguéis'!$E$2:$E$101,A100,'Controle de Aluguéis'!$L$2:$L$101))</f>
        <v/>
      </c>
      <c r="D100" s="17">
        <f>IF(A100="","",SUMIF('Controle de Aluguéis'!$E$2:$E$101,A100,'Controle de Aluguéis'!$M$2:$M$101))</f>
        <v/>
      </c>
      <c r="E100" s="17">
        <f>IF(A100="","",IFERROR(C100-D100,0))</f>
        <v/>
      </c>
    </row>
    <row r="101">
      <c r="A101" s="10">
        <f>IF('Cadastro de Imóveis'!A91="","",'Cadastro de Imóveis'!A91)</f>
        <v/>
      </c>
      <c r="B101" s="10">
        <f>IF(A101="","",IFERROR(VLOOKUP(A101,'Cadastro de Imóveis'!$A$2:$H$101,2,FALSE),""))</f>
        <v/>
      </c>
      <c r="C101" s="18">
        <f>IF(A101="","",SUMIF('Controle de Aluguéis'!$E$2:$E$101,A101,'Controle de Aluguéis'!$L$2:$L$101))</f>
        <v/>
      </c>
      <c r="D101" s="18">
        <f>IF(A101="","",SUMIF('Controle de Aluguéis'!$E$2:$E$101,A101,'Controle de Aluguéis'!$M$2:$M$101))</f>
        <v/>
      </c>
      <c r="E101" s="18">
        <f>IF(A101="","",IFERROR(C101-D101,0))</f>
        <v/>
      </c>
    </row>
    <row r="102">
      <c r="A102" s="4">
        <f>IF('Cadastro de Imóveis'!A92="","",'Cadastro de Imóveis'!A92)</f>
        <v/>
      </c>
      <c r="B102" s="4">
        <f>IF(A102="","",IFERROR(VLOOKUP(A102,'Cadastro de Imóveis'!$A$2:$H$101,2,FALSE),""))</f>
        <v/>
      </c>
      <c r="C102" s="17">
        <f>IF(A102="","",SUMIF('Controle de Aluguéis'!$E$2:$E$101,A102,'Controle de Aluguéis'!$L$2:$L$101))</f>
        <v/>
      </c>
      <c r="D102" s="17">
        <f>IF(A102="","",SUMIF('Controle de Aluguéis'!$E$2:$E$101,A102,'Controle de Aluguéis'!$M$2:$M$101))</f>
        <v/>
      </c>
      <c r="E102" s="17">
        <f>IF(A102="","",IFERROR(C102-D102,0))</f>
        <v/>
      </c>
    </row>
    <row r="103">
      <c r="A103" s="10">
        <f>IF('Cadastro de Imóveis'!A93="","",'Cadastro de Imóveis'!A93)</f>
        <v/>
      </c>
      <c r="B103" s="10">
        <f>IF(A103="","",IFERROR(VLOOKUP(A103,'Cadastro de Imóveis'!$A$2:$H$101,2,FALSE),""))</f>
        <v/>
      </c>
      <c r="C103" s="18">
        <f>IF(A103="","",SUMIF('Controle de Aluguéis'!$E$2:$E$101,A103,'Controle de Aluguéis'!$L$2:$L$101))</f>
        <v/>
      </c>
      <c r="D103" s="18">
        <f>IF(A103="","",SUMIF('Controle de Aluguéis'!$E$2:$E$101,A103,'Controle de Aluguéis'!$M$2:$M$101))</f>
        <v/>
      </c>
      <c r="E103" s="18">
        <f>IF(A103="","",IFERROR(C103-D103,0))</f>
        <v/>
      </c>
    </row>
    <row r="104">
      <c r="A104" s="4">
        <f>IF('Cadastro de Imóveis'!A94="","",'Cadastro de Imóveis'!A94)</f>
        <v/>
      </c>
      <c r="B104" s="4">
        <f>IF(A104="","",IFERROR(VLOOKUP(A104,'Cadastro de Imóveis'!$A$2:$H$101,2,FALSE),""))</f>
        <v/>
      </c>
      <c r="C104" s="17">
        <f>IF(A104="","",SUMIF('Controle de Aluguéis'!$E$2:$E$101,A104,'Controle de Aluguéis'!$L$2:$L$101))</f>
        <v/>
      </c>
      <c r="D104" s="17">
        <f>IF(A104="","",SUMIF('Controle de Aluguéis'!$E$2:$E$101,A104,'Controle de Aluguéis'!$M$2:$M$101))</f>
        <v/>
      </c>
      <c r="E104" s="17">
        <f>IF(A104="","",IFERROR(C104-D104,0))</f>
        <v/>
      </c>
    </row>
    <row r="105">
      <c r="A105" s="10">
        <f>IF('Cadastro de Imóveis'!A95="","",'Cadastro de Imóveis'!A95)</f>
        <v/>
      </c>
      <c r="B105" s="10">
        <f>IF(A105="","",IFERROR(VLOOKUP(A105,'Cadastro de Imóveis'!$A$2:$H$101,2,FALSE),""))</f>
        <v/>
      </c>
      <c r="C105" s="18">
        <f>IF(A105="","",SUMIF('Controle de Aluguéis'!$E$2:$E$101,A105,'Controle de Aluguéis'!$L$2:$L$101))</f>
        <v/>
      </c>
      <c r="D105" s="18">
        <f>IF(A105="","",SUMIF('Controle de Aluguéis'!$E$2:$E$101,A105,'Controle de Aluguéis'!$M$2:$M$101))</f>
        <v/>
      </c>
      <c r="E105" s="18">
        <f>IF(A105="","",IFERROR(C105-D105,0))</f>
        <v/>
      </c>
    </row>
    <row r="106">
      <c r="A106" s="4">
        <f>IF('Cadastro de Imóveis'!A96="","",'Cadastro de Imóveis'!A96)</f>
        <v/>
      </c>
      <c r="B106" s="4">
        <f>IF(A106="","",IFERROR(VLOOKUP(A106,'Cadastro de Imóveis'!$A$2:$H$101,2,FALSE),""))</f>
        <v/>
      </c>
      <c r="C106" s="17">
        <f>IF(A106="","",SUMIF('Controle de Aluguéis'!$E$2:$E$101,A106,'Controle de Aluguéis'!$L$2:$L$101))</f>
        <v/>
      </c>
      <c r="D106" s="17">
        <f>IF(A106="","",SUMIF('Controle de Aluguéis'!$E$2:$E$101,A106,'Controle de Aluguéis'!$M$2:$M$101))</f>
        <v/>
      </c>
      <c r="E106" s="17">
        <f>IF(A106="","",IFERROR(C106-D106,0))</f>
        <v/>
      </c>
    </row>
    <row r="107">
      <c r="A107" s="10">
        <f>IF('Cadastro de Imóveis'!A97="","",'Cadastro de Imóveis'!A97)</f>
        <v/>
      </c>
      <c r="B107" s="10">
        <f>IF(A107="","",IFERROR(VLOOKUP(A107,'Cadastro de Imóveis'!$A$2:$H$101,2,FALSE),""))</f>
        <v/>
      </c>
      <c r="C107" s="18">
        <f>IF(A107="","",SUMIF('Controle de Aluguéis'!$E$2:$E$101,A107,'Controle de Aluguéis'!$L$2:$L$101))</f>
        <v/>
      </c>
      <c r="D107" s="18">
        <f>IF(A107="","",SUMIF('Controle de Aluguéis'!$E$2:$E$101,A107,'Controle de Aluguéis'!$M$2:$M$101))</f>
        <v/>
      </c>
      <c r="E107" s="18">
        <f>IF(A107="","",IFERROR(C107-D107,0))</f>
        <v/>
      </c>
    </row>
    <row r="108">
      <c r="A108" s="4">
        <f>IF('Cadastro de Imóveis'!A98="","",'Cadastro de Imóveis'!A98)</f>
        <v/>
      </c>
      <c r="B108" s="4">
        <f>IF(A108="","",IFERROR(VLOOKUP(A108,'Cadastro de Imóveis'!$A$2:$H$101,2,FALSE),""))</f>
        <v/>
      </c>
      <c r="C108" s="17">
        <f>IF(A108="","",SUMIF('Controle de Aluguéis'!$E$2:$E$101,A108,'Controle de Aluguéis'!$L$2:$L$101))</f>
        <v/>
      </c>
      <c r="D108" s="17">
        <f>IF(A108="","",SUMIF('Controle de Aluguéis'!$E$2:$E$101,A108,'Controle de Aluguéis'!$M$2:$M$101))</f>
        <v/>
      </c>
      <c r="E108" s="17">
        <f>IF(A108="","",IFERROR(C108-D108,0))</f>
        <v/>
      </c>
    </row>
    <row r="109">
      <c r="A109" s="10">
        <f>IF('Cadastro de Imóveis'!A99="","",'Cadastro de Imóveis'!A99)</f>
        <v/>
      </c>
      <c r="B109" s="10">
        <f>IF(A109="","",IFERROR(VLOOKUP(A109,'Cadastro de Imóveis'!$A$2:$H$101,2,FALSE),""))</f>
        <v/>
      </c>
      <c r="C109" s="18">
        <f>IF(A109="","",SUMIF('Controle de Aluguéis'!$E$2:$E$101,A109,'Controle de Aluguéis'!$L$2:$L$101))</f>
        <v/>
      </c>
      <c r="D109" s="18">
        <f>IF(A109="","",SUMIF('Controle de Aluguéis'!$E$2:$E$101,A109,'Controle de Aluguéis'!$M$2:$M$101))</f>
        <v/>
      </c>
      <c r="E109" s="18">
        <f>IF(A109="","",IFERROR(C109-D109,0))</f>
        <v/>
      </c>
    </row>
    <row r="110">
      <c r="A110" s="4">
        <f>IF('Cadastro de Imóveis'!A100="","",'Cadastro de Imóveis'!A100)</f>
        <v/>
      </c>
      <c r="B110" s="4">
        <f>IF(A110="","",IFERROR(VLOOKUP(A110,'Cadastro de Imóveis'!$A$2:$H$101,2,FALSE),""))</f>
        <v/>
      </c>
      <c r="C110" s="17">
        <f>IF(A110="","",SUMIF('Controle de Aluguéis'!$E$2:$E$101,A110,'Controle de Aluguéis'!$L$2:$L$101))</f>
        <v/>
      </c>
      <c r="D110" s="17">
        <f>IF(A110="","",SUMIF('Controle de Aluguéis'!$E$2:$E$101,A110,'Controle de Aluguéis'!$M$2:$M$101))</f>
        <v/>
      </c>
      <c r="E110" s="17">
        <f>IF(A110="","",IFERROR(C110-D110,0))</f>
        <v/>
      </c>
    </row>
    <row r="111">
      <c r="A111" s="10">
        <f>IF('Cadastro de Imóveis'!A101="","",'Cadastro de Imóveis'!A101)</f>
        <v/>
      </c>
      <c r="B111" s="10">
        <f>IF(A111="","",IFERROR(VLOOKUP(A111,'Cadastro de Imóveis'!$A$2:$H$101,2,FALSE),""))</f>
        <v/>
      </c>
      <c r="C111" s="18">
        <f>IF(A111="","",SUMIF('Controle de Aluguéis'!$E$2:$E$101,A111,'Controle de Aluguéis'!$L$2:$L$101))</f>
        <v/>
      </c>
      <c r="D111" s="18">
        <f>IF(A111="","",SUMIF('Controle de Aluguéis'!$E$2:$E$101,A111,'Controle de Aluguéis'!$M$2:$M$101))</f>
        <v/>
      </c>
      <c r="E111" s="18">
        <f>IF(A111="","",IFERROR(C111-D111,0))</f>
        <v/>
      </c>
    </row>
  </sheetData>
  <autoFilter ref="A11:E111"/>
  <mergeCells count="1">
    <mergeCell ref="A1:E1"/>
  </mergeCells>
  <conditionalFormatting sqref="E12:E111">
    <cfRule type="expression" priority="1" dxfId="1" stopIfTrue="1">
      <formula>$E12&gt;0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2026-09-06T19:17:47Z</dcterms:created>
  <dcterms:modified xmlns:dcterms="http://purl.org/dc/terms/" xmlns:xsi="http://www.w3.org/2001/XMLSchema-instance" xsi:type="dcterms:W3CDTF">2026-09-06T19:17:47Z</dcterms:modified>
</cp:coreProperties>
</file>