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e Leiteiro" sheetId="1" state="visible" r:id="rId1"/>
    <sheet xmlns:r="http://schemas.openxmlformats.org/officeDocument/2006/relationships" name="Resumo" sheetId="2" state="visible" r:id="rId2"/>
    <sheet xmlns:r="http://schemas.openxmlformats.org/officeDocument/2006/relationships" name="Cadastro" sheetId="3" state="visible" r:id="rId3"/>
    <sheet xmlns:r="http://schemas.openxmlformats.org/officeDocument/2006/relationships" name="Instruções" sheetId="4" state="visible" r:id="rId4"/>
  </sheets>
  <definedNames>
    <definedName name="_xlnm._FilterDatabase" localSheetId="0" hidden="1">'Controle Leiteiro'!$A$2:$K$2</definedName>
    <definedName name="_xlnm._FilterDatabase" localSheetId="2" hidden="1">'Cadastro'!$A$2:$G$2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,##0.0"/>
    <numFmt numFmtId="166" formatCode="R$ #,##0.00"/>
  </numFmts>
  <fonts count="15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color rgb="00111827"/>
      <sz val="10"/>
    </font>
    <font>
      <name val="Calibri"/>
      <b val="1"/>
      <color rgb="00FFFFFF"/>
      <sz val="10"/>
    </font>
    <font>
      <name val="Calibri"/>
      <b val="1"/>
      <color rgb="000F766E"/>
      <sz val="10"/>
    </font>
    <font>
      <name val="Calibri"/>
      <b val="1"/>
      <color rgb="00111827"/>
      <sz val="10"/>
    </font>
    <font>
      <name val="Calibri"/>
      <sz val="12"/>
    </font>
    <font>
      <name val="Calibri"/>
      <b val="1"/>
      <color rgb="00374151"/>
      <sz val="10"/>
    </font>
    <font>
      <name val="Calibri"/>
      <b val="1"/>
      <color rgb="00111827"/>
      <sz val="11"/>
    </font>
    <font>
      <name val="Calibri"/>
      <b val="1"/>
      <color rgb="000F766E"/>
      <sz val="12"/>
    </font>
    <font>
      <name val="Calibri"/>
      <b val="1"/>
      <color rgb="0022C55E"/>
      <sz val="12"/>
    </font>
    <font>
      <name val="Calibri"/>
      <b val="1"/>
      <color rgb="000F766E"/>
      <sz val="11"/>
    </font>
    <font>
      <name val="Calibri"/>
      <b val="1"/>
      <color rgb="00DC2626"/>
      <sz val="12"/>
    </font>
    <font>
      <name val="Calibri"/>
      <color rgb="00374151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3" fontId="3" fillId="4" borderId="1" applyAlignment="1" pivotButton="0" quotePrefix="0" xfId="0">
      <alignment horizontal="center" vertical="center"/>
    </xf>
    <xf numFmtId="166" fontId="3" fillId="4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/>
    </xf>
    <xf numFmtId="166" fontId="3" fillId="5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right" vertical="center"/>
    </xf>
    <xf numFmtId="165" fontId="6" fillId="0" borderId="1" applyAlignment="1" pivotButton="0" quotePrefix="0" xfId="0">
      <alignment horizontal="center" vertical="center"/>
    </xf>
    <xf numFmtId="3" fontId="6" fillId="0" borderId="1" applyAlignment="1" pivotButton="0" quotePrefix="0" xfId="0">
      <alignment horizontal="center" vertical="center"/>
    </xf>
    <xf numFmtId="166" fontId="6" fillId="0" borderId="1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7" fillId="0" borderId="1" applyAlignment="1" pivotButton="0" quotePrefix="0" xfId="0">
      <alignment horizontal="center" vertical="center"/>
    </xf>
    <xf numFmtId="0" fontId="8" fillId="5" borderId="1" applyAlignment="1" pivotButton="0" quotePrefix="0" xfId="0">
      <alignment horizontal="left" vertical="center"/>
    </xf>
    <xf numFmtId="165" fontId="10" fillId="4" borderId="1" applyAlignment="1" pivotButton="0" quotePrefix="0" xfId="0">
      <alignment horizontal="center" vertical="center"/>
    </xf>
    <xf numFmtId="166" fontId="11" fillId="4" borderId="1" applyAlignment="1" pivotButton="0" quotePrefix="0" xfId="0">
      <alignment horizontal="center" vertical="center"/>
    </xf>
    <xf numFmtId="165" fontId="12" fillId="4" borderId="1" applyAlignment="1" pivotButton="0" quotePrefix="0" xfId="0">
      <alignment horizontal="center" vertical="center"/>
    </xf>
    <xf numFmtId="3" fontId="9" fillId="4" borderId="1" applyAlignment="1" pivotButton="0" quotePrefix="0" xfId="0">
      <alignment horizontal="center" vertical="center"/>
    </xf>
    <xf numFmtId="3" fontId="11" fillId="4" borderId="1" applyAlignment="1" pivotButton="0" quotePrefix="0" xfId="0">
      <alignment horizontal="center" vertical="center"/>
    </xf>
    <xf numFmtId="166" fontId="13" fillId="4" borderId="1" applyAlignment="1" pivotButton="0" quotePrefix="0" xfId="0">
      <alignment horizontal="center" vertical="center"/>
    </xf>
    <xf numFmtId="165" fontId="9" fillId="4" borderId="1" applyAlignment="1" pivotButton="0" quotePrefix="0" xfId="0">
      <alignment horizontal="center" vertical="center"/>
    </xf>
    <xf numFmtId="0" fontId="2" fillId="6" borderId="0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left" vertical="center"/>
    </xf>
    <xf numFmtId="0" fontId="14" fillId="5" borderId="1" applyAlignment="1" pivotButton="0" quotePrefix="0" xfId="0">
      <alignment horizontal="left" vertical="center"/>
    </xf>
    <xf numFmtId="0" fontId="14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Produção por Vaca (Litros Ordenhados)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'Resumo'!B15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solidFill>
                <a:srgbClr val="0F766E"/>
              </a:solidFill>
              <a:prstDash val="solid"/>
            </a:ln>
          </spPr>
          <cat>
            <numRef>
              <f>'Resumo'!$A$16:$A$25</f>
            </numRef>
          </cat>
          <val>
            <numRef>
              <f>'Resumo'!$B$16:$B$25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Vaca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Litros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5</col>
      <colOff>0</colOff>
      <row>3</row>
      <rowOff>0</rowOff>
    </from>
    <ext cx="7920000" cy="46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0" customWidth="1" min="3" max="3"/>
    <col width="10" customWidth="1" min="4" max="4"/>
    <col width="9" customWidth="1" min="5" max="5"/>
    <col width="16" customWidth="1" min="6" max="6"/>
    <col width="16" customWidth="1" min="7" max="7"/>
    <col width="20" customWidth="1" min="8" max="8"/>
    <col width="20" customWidth="1" min="9" max="9"/>
    <col width="38" customWidth="1" min="10" max="10"/>
    <col width="12" customWidth="1" min="11" max="11"/>
  </cols>
  <sheetData>
    <row r="1">
      <c r="A1" s="1" t="inlineStr">
        <is>
          <t>CONTROLE LEITEIRO — EMBRAPA | Registro de Ordenha Diária</t>
        </is>
      </c>
    </row>
    <row r="2">
      <c r="A2" s="2" t="inlineStr">
        <is>
          <t>Data da Ordenha</t>
        </is>
      </c>
      <c r="B2" s="2" t="inlineStr">
        <is>
          <t>Nome da Vaca</t>
        </is>
      </c>
      <c r="C2" s="2" t="inlineStr">
        <is>
          <t>Brinco/ID</t>
        </is>
      </c>
      <c r="D2" s="2" t="inlineStr">
        <is>
          <t>Lote/Piquete</t>
        </is>
      </c>
      <c r="E2" s="2" t="inlineStr">
        <is>
          <t>Turno</t>
        </is>
      </c>
      <c r="F2" s="2" t="inlineStr">
        <is>
          <t>Litros Ordenhados</t>
        </is>
      </c>
      <c r="G2" s="2" t="inlineStr">
        <is>
          <t>Dias em Lactação</t>
        </is>
      </c>
      <c r="H2" s="2" t="inlineStr">
        <is>
          <t>Custo Est. p/ Litro (R$)</t>
        </is>
      </c>
      <c r="I2" s="2" t="inlineStr">
        <is>
          <t>Receita Estimada (R$)</t>
        </is>
      </c>
      <c r="J2" s="2" t="inlineStr">
        <is>
          <t>Observação</t>
        </is>
      </c>
      <c r="K2" s="2" t="inlineStr">
        <is>
          <t>Status</t>
        </is>
      </c>
    </row>
    <row r="3">
      <c r="A3" s="3" t="inlineStr">
        <is>
          <t>02/07/2026</t>
        </is>
      </c>
      <c r="B3" s="4" t="inlineStr">
        <is>
          <t>Estrela</t>
        </is>
      </c>
      <c r="C3" s="5" t="inlineStr">
        <is>
          <t>BR-001</t>
        </is>
      </c>
      <c r="D3" s="5" t="inlineStr">
        <is>
          <t>Lote A</t>
        </is>
      </c>
      <c r="E3" s="5" t="inlineStr">
        <is>
          <t>Manhã</t>
        </is>
      </c>
      <c r="F3" s="6" t="n">
        <v>24.8</v>
      </c>
      <c r="G3" s="7" t="n">
        <v>120</v>
      </c>
      <c r="H3" s="8" t="n">
        <v>1.85</v>
      </c>
      <c r="I3" s="9">
        <f>IFERROR(F3*H3,0)</f>
        <v/>
      </c>
      <c r="J3" s="10" t="inlineStr">
        <is>
          <t>Boa adaptação, pasto em Uberaba/MG</t>
        </is>
      </c>
      <c r="K3" s="5">
        <f>IF(F3&lt;&gt;"","Registrado","")</f>
        <v/>
      </c>
    </row>
    <row r="4">
      <c r="A4" s="11" t="inlineStr">
        <is>
          <t>03/07/2026</t>
        </is>
      </c>
      <c r="B4" s="12" t="inlineStr">
        <is>
          <t>Lua</t>
        </is>
      </c>
      <c r="C4" s="13" t="inlineStr">
        <is>
          <t>BR-002</t>
        </is>
      </c>
      <c r="D4" s="13" t="inlineStr">
        <is>
          <t>Lote A</t>
        </is>
      </c>
      <c r="E4" s="13" t="inlineStr">
        <is>
          <t>Tarde</t>
        </is>
      </c>
      <c r="F4" s="6" t="n">
        <v>21.3</v>
      </c>
      <c r="G4" s="7" t="n">
        <v>98</v>
      </c>
      <c r="H4" s="8" t="n">
        <v>1.85</v>
      </c>
      <c r="I4" s="14">
        <f>IFERROR(F4*H4,0)</f>
        <v/>
      </c>
      <c r="J4" s="10" t="inlineStr">
        <is>
          <t>Sem alteração</t>
        </is>
      </c>
      <c r="K4" s="13">
        <f>IF(F4&lt;&gt;"","Registrado","")</f>
        <v/>
      </c>
    </row>
    <row r="5">
      <c r="A5" s="3" t="inlineStr">
        <is>
          <t>04/07/2026</t>
        </is>
      </c>
      <c r="B5" s="4" t="inlineStr">
        <is>
          <t>Pérola</t>
        </is>
      </c>
      <c r="C5" s="5" t="inlineStr">
        <is>
          <t>BR-003</t>
        </is>
      </c>
      <c r="D5" s="5" t="inlineStr">
        <is>
          <t>Lote B</t>
        </is>
      </c>
      <c r="E5" s="5" t="inlineStr">
        <is>
          <t>Manhã</t>
        </is>
      </c>
      <c r="F5" s="6" t="n">
        <v>27.5</v>
      </c>
      <c r="G5" s="7" t="n">
        <v>135</v>
      </c>
      <c r="H5" s="8" t="n">
        <v>1.8</v>
      </c>
      <c r="I5" s="9">
        <f>IFERROR(F5*H5,0)</f>
        <v/>
      </c>
      <c r="J5" s="10" t="inlineStr">
        <is>
          <t>Ótima produção — Castro/PR</t>
        </is>
      </c>
      <c r="K5" s="5">
        <f>IF(F5&lt;&gt;"","Registrado","")</f>
        <v/>
      </c>
    </row>
    <row r="6">
      <c r="A6" s="11" t="inlineStr">
        <is>
          <t>05/07/2026</t>
        </is>
      </c>
      <c r="B6" s="12" t="inlineStr">
        <is>
          <t>Diamante</t>
        </is>
      </c>
      <c r="C6" s="13" t="inlineStr">
        <is>
          <t>BR-004</t>
        </is>
      </c>
      <c r="D6" s="13" t="inlineStr">
        <is>
          <t>Lote B</t>
        </is>
      </c>
      <c r="E6" s="13" t="inlineStr">
        <is>
          <t>Tarde</t>
        </is>
      </c>
      <c r="F6" s="6" t="n">
        <v>18.2</v>
      </c>
      <c r="G6" s="7" t="n">
        <v>75</v>
      </c>
      <c r="H6" s="8" t="n">
        <v>1.9</v>
      </c>
      <c r="I6" s="14">
        <f>IFERROR(F6*H6,0)</f>
        <v/>
      </c>
      <c r="J6" s="10" t="inlineStr">
        <is>
          <t>Queda leve — Patos de Minas/MG</t>
        </is>
      </c>
      <c r="K6" s="13">
        <f>IF(F6&lt;&gt;"","Registrado","")</f>
        <v/>
      </c>
    </row>
    <row r="7">
      <c r="A7" s="3" t="inlineStr">
        <is>
          <t>06/07/2026</t>
        </is>
      </c>
      <c r="B7" s="4" t="inlineStr">
        <is>
          <t>Aurora</t>
        </is>
      </c>
      <c r="C7" s="5" t="inlineStr">
        <is>
          <t>BR-005</t>
        </is>
      </c>
      <c r="D7" s="5" t="inlineStr">
        <is>
          <t>Lote A</t>
        </is>
      </c>
      <c r="E7" s="5" t="inlineStr">
        <is>
          <t>Manhã</t>
        </is>
      </c>
      <c r="F7" s="6" t="n">
        <v>29.5</v>
      </c>
      <c r="G7" s="7" t="n">
        <v>150</v>
      </c>
      <c r="H7" s="8" t="n">
        <v>1.78</v>
      </c>
      <c r="I7" s="9">
        <f>IFERROR(F7*H7,0)</f>
        <v/>
      </c>
      <c r="J7" s="10" t="inlineStr">
        <is>
          <t>Alta produção — Rondonópolis/MT</t>
        </is>
      </c>
      <c r="K7" s="5">
        <f>IF(F7&lt;&gt;"","Registrado","")</f>
        <v/>
      </c>
    </row>
    <row r="8">
      <c r="A8" s="11" t="inlineStr">
        <is>
          <t>07/07/2026</t>
        </is>
      </c>
      <c r="B8" s="12" t="inlineStr">
        <is>
          <t>Mel</t>
        </is>
      </c>
      <c r="C8" s="13" t="inlineStr">
        <is>
          <t>BR-006</t>
        </is>
      </c>
      <c r="D8" s="13" t="inlineStr">
        <is>
          <t>Lote C</t>
        </is>
      </c>
      <c r="E8" s="13" t="inlineStr">
        <is>
          <t>Manhã</t>
        </is>
      </c>
      <c r="F8" s="6" t="n">
        <v>22</v>
      </c>
      <c r="G8" s="7" t="n">
        <v>110</v>
      </c>
      <c r="H8" s="8" t="n">
        <v>1.85</v>
      </c>
      <c r="I8" s="14">
        <f>IFERROR(F8*H8,0)</f>
        <v/>
      </c>
      <c r="J8" s="10" t="inlineStr">
        <is>
          <t>Normal — Patrocínio/MG</t>
        </is>
      </c>
      <c r="K8" s="13">
        <f>IF(F8&lt;&gt;"","Registrado","")</f>
        <v/>
      </c>
    </row>
    <row r="9">
      <c r="A9" s="3" t="inlineStr">
        <is>
          <t>08/07/2026</t>
        </is>
      </c>
      <c r="B9" s="4" t="inlineStr">
        <is>
          <t>Safira</t>
        </is>
      </c>
      <c r="C9" s="5" t="inlineStr">
        <is>
          <t>BR-007</t>
        </is>
      </c>
      <c r="D9" s="5" t="inlineStr">
        <is>
          <t>Lote C</t>
        </is>
      </c>
      <c r="E9" s="5" t="inlineStr">
        <is>
          <t>Tarde</t>
        </is>
      </c>
      <c r="F9" s="6" t="n">
        <v>19.5</v>
      </c>
      <c r="G9" s="7" t="n">
        <v>85</v>
      </c>
      <c r="H9" s="8" t="n">
        <v>1.88</v>
      </c>
      <c r="I9" s="9">
        <f>IFERROR(F9*H9,0)</f>
        <v/>
      </c>
      <c r="J9" s="10" t="inlineStr">
        <is>
          <t>Monitorar — São José do Rio Preto/SP</t>
        </is>
      </c>
      <c r="K9" s="5">
        <f>IF(F9&lt;&gt;"","Registrado","")</f>
        <v/>
      </c>
    </row>
    <row r="10">
      <c r="A10" s="11" t="inlineStr">
        <is>
          <t>09/07/2026</t>
        </is>
      </c>
      <c r="B10" s="12" t="inlineStr">
        <is>
          <t>Nina</t>
        </is>
      </c>
      <c r="C10" s="13" t="inlineStr">
        <is>
          <t>BR-008</t>
        </is>
      </c>
      <c r="D10" s="13" t="inlineStr">
        <is>
          <t>Lote B</t>
        </is>
      </c>
      <c r="E10" s="13" t="inlineStr">
        <is>
          <t>Manhã</t>
        </is>
      </c>
      <c r="F10" s="6" t="n">
        <v>26.1</v>
      </c>
      <c r="G10" s="7" t="n">
        <v>128</v>
      </c>
      <c r="H10" s="8" t="n">
        <v>1.82</v>
      </c>
      <c r="I10" s="14">
        <f>IFERROR(F10*H10,0)</f>
        <v/>
      </c>
      <c r="J10" s="10" t="inlineStr">
        <is>
          <t>Estável — Jataí/GO</t>
        </is>
      </c>
      <c r="K10" s="13">
        <f>IF(F10&lt;&gt;"","Registrado","")</f>
        <v/>
      </c>
    </row>
    <row r="11">
      <c r="A11" s="3" t="inlineStr">
        <is>
          <t>10/07/2026</t>
        </is>
      </c>
      <c r="B11" s="4" t="inlineStr">
        <is>
          <t>Bella</t>
        </is>
      </c>
      <c r="C11" s="5" t="inlineStr">
        <is>
          <t>BR-009</t>
        </is>
      </c>
      <c r="D11" s="5" t="inlineStr">
        <is>
          <t>Lote A</t>
        </is>
      </c>
      <c r="E11" s="5" t="inlineStr">
        <is>
          <t>Tarde</t>
        </is>
      </c>
      <c r="F11" s="6" t="n">
        <v>23.4</v>
      </c>
      <c r="G11" s="7" t="n">
        <v>102</v>
      </c>
      <c r="H11" s="8" t="n">
        <v>1.85</v>
      </c>
      <c r="I11" s="9">
        <f>IFERROR(F11*H11,0)</f>
        <v/>
      </c>
      <c r="J11" s="10" t="inlineStr">
        <is>
          <t>Sem ocorrências</t>
        </is>
      </c>
      <c r="K11" s="5">
        <f>IF(F11&lt;&gt;"","Registrado","")</f>
        <v/>
      </c>
    </row>
    <row r="12">
      <c r="A12" s="11" t="inlineStr">
        <is>
          <t>11/07/2026</t>
        </is>
      </c>
      <c r="B12" s="12" t="inlineStr">
        <is>
          <t>Jasmim</t>
        </is>
      </c>
      <c r="C12" s="13" t="inlineStr">
        <is>
          <t>BR-010</t>
        </is>
      </c>
      <c r="D12" s="13" t="inlineStr">
        <is>
          <t>Lote C</t>
        </is>
      </c>
      <c r="E12" s="13" t="inlineStr">
        <is>
          <t>Manhã</t>
        </is>
      </c>
      <c r="F12" s="6" t="n">
        <v>25.7</v>
      </c>
      <c r="G12" s="7" t="n">
        <v>140</v>
      </c>
      <c r="H12" s="8" t="n">
        <v>1.8</v>
      </c>
      <c r="I12" s="14">
        <f>IFERROR(F12*H12,0)</f>
        <v/>
      </c>
      <c r="J12" s="10" t="inlineStr">
        <is>
          <t>Boa produção — Castro/PR</t>
        </is>
      </c>
      <c r="K12" s="13">
        <f>IF(F12&lt;&gt;"","Registrado","")</f>
        <v/>
      </c>
    </row>
    <row r="13">
      <c r="A13" s="15" t="inlineStr">
        <is>
          <t>TOTAIS E INDICADORES</t>
        </is>
      </c>
      <c r="B13" s="16" t="inlineStr">
        <is>
          <t>Total de Litros:</t>
        </is>
      </c>
      <c r="F13" s="17">
        <f>SUM(F3:F12)</f>
        <v/>
      </c>
    </row>
    <row r="14">
      <c r="B14" s="16" t="inlineStr">
        <is>
          <t>Média por Ordenha (L):</t>
        </is>
      </c>
      <c r="F14" s="17">
        <f>IFERROR(AVERAGE(F3:F12),0)</f>
        <v/>
      </c>
    </row>
    <row r="15">
      <c r="B15" s="16" t="inlineStr">
        <is>
          <t>Ordenhas acima de 25 L:</t>
        </is>
      </c>
      <c r="F15" s="18">
        <f>COUNTIF(F3:F12,"&gt;25")</f>
        <v/>
      </c>
    </row>
    <row r="16">
      <c r="B16" s="16" t="inlineStr">
        <is>
          <t>Receita Estimada Total (R$):</t>
        </is>
      </c>
      <c r="I16" s="19">
        <f>SUM(I3:I12)</f>
        <v/>
      </c>
    </row>
  </sheetData>
  <autoFilter ref="A2:K2"/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6" customWidth="1" min="1" max="1"/>
    <col width="36" customWidth="1" min="2" max="2"/>
    <col width="18" customWidth="1" min="3" max="3"/>
    <col width="22" customWidth="1" min="4" max="4"/>
    <col width="18" customWidth="1" min="5" max="5"/>
    <col width="12" customWidth="1" min="6" max="6"/>
  </cols>
  <sheetData>
    <row r="1">
      <c r="A1" s="1" t="inlineStr">
        <is>
          <t>RESUMO — PAINEL DE CONTROLE LEITEIRO</t>
        </is>
      </c>
    </row>
    <row r="2">
      <c r="A2" s="20" t="inlineStr">
        <is>
          <t>Indicadores do Período — Embrapa Gado de Leite</t>
        </is>
      </c>
    </row>
    <row r="4">
      <c r="A4" s="21" t="inlineStr">
        <is>
          <t>🥛</t>
        </is>
      </c>
      <c r="B4" s="22" t="inlineStr">
        <is>
          <t>Total de Litros Produzidos</t>
        </is>
      </c>
      <c r="C4" s="23">
        <f>'Controle Leiteiro'!F13</f>
        <v/>
      </c>
    </row>
    <row r="5">
      <c r="A5" s="21" t="inlineStr">
        <is>
          <t>💰</t>
        </is>
      </c>
      <c r="B5" s="22" t="inlineStr">
        <is>
          <t>Receita Estimada Total (R$)</t>
        </is>
      </c>
      <c r="C5" s="24">
        <f>SUM('Controle Leiteiro'!I3:I12)</f>
        <v/>
      </c>
    </row>
    <row r="6">
      <c r="A6" s="21" t="inlineStr">
        <is>
          <t>📊</t>
        </is>
      </c>
      <c r="B6" s="22" t="inlineStr">
        <is>
          <t>Média de Litros por Ordenha</t>
        </is>
      </c>
      <c r="C6" s="25">
        <f>IFERROR(AVERAGE('Controle Leiteiro'!F3:F12),0)</f>
        <v/>
      </c>
    </row>
    <row r="7">
      <c r="A7" s="21" t="inlineStr">
        <is>
          <t>📋</t>
        </is>
      </c>
      <c r="B7" s="22" t="inlineStr">
        <is>
          <t>Total de Ordenhas Registradas</t>
        </is>
      </c>
      <c r="C7" s="26">
        <f>COUNTIF('Controle Leiteiro'!A3:A12,"&lt;&gt;")</f>
        <v/>
      </c>
    </row>
    <row r="8">
      <c r="A8" s="21" t="inlineStr">
        <is>
          <t>✅</t>
        </is>
      </c>
      <c r="B8" s="22" t="inlineStr">
        <is>
          <t>Ordenhas Acima da Meta (25 L)</t>
        </is>
      </c>
      <c r="C8" s="26">
        <f>COUNTIF('Controle Leiteiro'!F3:F12,"&gt;25")</f>
        <v/>
      </c>
    </row>
    <row r="9">
      <c r="A9" s="21" t="inlineStr">
        <is>
          <t>⚠️</t>
        </is>
      </c>
      <c r="B9" s="22" t="inlineStr">
        <is>
          <t>Alertas de Baixa Produtividade (&lt;20 L)</t>
        </is>
      </c>
      <c r="C9" s="27">
        <f>COUNTIF('Controle Leiteiro'!F3:F12,"&lt;20")</f>
        <v/>
      </c>
    </row>
    <row r="10">
      <c r="A10" s="21" t="inlineStr">
        <is>
          <t>💲</t>
        </is>
      </c>
      <c r="B10" s="22" t="inlineStr">
        <is>
          <t>Custo Médio Estimado por Litro (R$)</t>
        </is>
      </c>
      <c r="C10" s="28">
        <f>IFERROR(AVERAGE('Controle Leiteiro'!H3:H12),0)</f>
        <v/>
      </c>
    </row>
    <row r="11">
      <c r="A11" s="21" t="inlineStr">
        <is>
          <t>🌅</t>
        </is>
      </c>
      <c r="B11" s="22" t="inlineStr">
        <is>
          <t>Total Litros Turno Manhã</t>
        </is>
      </c>
      <c r="C11" s="29">
        <f>SUMIF('Controle Leiteiro'!E3:E12,"Manhã",'Controle Leiteiro'!F3:F12)</f>
        <v/>
      </c>
    </row>
    <row r="12">
      <c r="A12" s="21" t="inlineStr">
        <is>
          <t>🌇</t>
        </is>
      </c>
      <c r="B12" s="22" t="inlineStr">
        <is>
          <t>Total Litros Turno Tarde</t>
        </is>
      </c>
      <c r="C12" s="29">
        <f>SUMIF('Controle Leiteiro'!E3:E12,"Tarde",'Controle Leiteiro'!F3:F12)</f>
        <v/>
      </c>
    </row>
    <row r="14">
      <c r="A14" s="30" t="inlineStr">
        <is>
          <t>Produção por Vaca — Referência para Gráfico</t>
        </is>
      </c>
    </row>
    <row r="15">
      <c r="A15" s="2" t="inlineStr">
        <is>
          <t>Nome da Vaca</t>
        </is>
      </c>
      <c r="B15" s="2" t="inlineStr">
        <is>
          <t>Litros Ordenhados</t>
        </is>
      </c>
      <c r="C15" s="2" t="inlineStr">
        <is>
          <t>Raça (Cadastro)</t>
        </is>
      </c>
      <c r="D15" s="2" t="inlineStr">
        <is>
          <t>Categoria (Cadastro)</t>
        </is>
      </c>
    </row>
    <row r="16">
      <c r="A16" s="12" t="inlineStr">
        <is>
          <t>Estrela</t>
        </is>
      </c>
      <c r="B16" s="31" t="n">
        <v>24.8</v>
      </c>
      <c r="C16" s="13">
        <f>IFERROR(VLOOKUP(A16,Cadastro!A:G,3,FALSE),"")</f>
        <v/>
      </c>
      <c r="D16" s="13">
        <f>IFERROR(VLOOKUP(A16,Cadastro!A:G,4,FALSE),"")</f>
        <v/>
      </c>
    </row>
    <row r="17">
      <c r="A17" s="4" t="inlineStr">
        <is>
          <t>Lua</t>
        </is>
      </c>
      <c r="B17" s="32" t="n">
        <v>21.3</v>
      </c>
      <c r="C17" s="5">
        <f>IFERROR(VLOOKUP(A17,Cadastro!A:G,3,FALSE),"")</f>
        <v/>
      </c>
      <c r="D17" s="5">
        <f>IFERROR(VLOOKUP(A17,Cadastro!A:G,4,FALSE),"")</f>
        <v/>
      </c>
    </row>
    <row r="18">
      <c r="A18" s="12" t="inlineStr">
        <is>
          <t>Pérola</t>
        </is>
      </c>
      <c r="B18" s="31" t="n">
        <v>27.5</v>
      </c>
      <c r="C18" s="13">
        <f>IFERROR(VLOOKUP(A18,Cadastro!A:G,3,FALSE),"")</f>
        <v/>
      </c>
      <c r="D18" s="13">
        <f>IFERROR(VLOOKUP(A18,Cadastro!A:G,4,FALSE),"")</f>
        <v/>
      </c>
    </row>
    <row r="19">
      <c r="A19" s="4" t="inlineStr">
        <is>
          <t>Diamante</t>
        </is>
      </c>
      <c r="B19" s="32" t="n">
        <v>18.2</v>
      </c>
      <c r="C19" s="5">
        <f>IFERROR(VLOOKUP(A19,Cadastro!A:G,3,FALSE),"")</f>
        <v/>
      </c>
      <c r="D19" s="5">
        <f>IFERROR(VLOOKUP(A19,Cadastro!A:G,4,FALSE),"")</f>
        <v/>
      </c>
    </row>
    <row r="20">
      <c r="A20" s="12" t="inlineStr">
        <is>
          <t>Aurora</t>
        </is>
      </c>
      <c r="B20" s="31" t="n">
        <v>29.5</v>
      </c>
      <c r="C20" s="13">
        <f>IFERROR(VLOOKUP(A20,Cadastro!A:G,3,FALSE),"")</f>
        <v/>
      </c>
      <c r="D20" s="13">
        <f>IFERROR(VLOOKUP(A20,Cadastro!A:G,4,FALSE),"")</f>
        <v/>
      </c>
    </row>
    <row r="21">
      <c r="A21" s="4" t="inlineStr">
        <is>
          <t>Mel</t>
        </is>
      </c>
      <c r="B21" s="32" t="n">
        <v>22</v>
      </c>
      <c r="C21" s="5">
        <f>IFERROR(VLOOKUP(A21,Cadastro!A:G,3,FALSE),"")</f>
        <v/>
      </c>
      <c r="D21" s="5">
        <f>IFERROR(VLOOKUP(A21,Cadastro!A:G,4,FALSE),"")</f>
        <v/>
      </c>
    </row>
    <row r="22">
      <c r="A22" s="12" t="inlineStr">
        <is>
          <t>Safira</t>
        </is>
      </c>
      <c r="B22" s="31" t="n">
        <v>19.5</v>
      </c>
      <c r="C22" s="13">
        <f>IFERROR(VLOOKUP(A22,Cadastro!A:G,3,FALSE),"")</f>
        <v/>
      </c>
      <c r="D22" s="13">
        <f>IFERROR(VLOOKUP(A22,Cadastro!A:G,4,FALSE),"")</f>
        <v/>
      </c>
    </row>
    <row r="23">
      <c r="A23" s="4" t="inlineStr">
        <is>
          <t>Nina</t>
        </is>
      </c>
      <c r="B23" s="32" t="n">
        <v>26.1</v>
      </c>
      <c r="C23" s="5">
        <f>IFERROR(VLOOKUP(A23,Cadastro!A:G,3,FALSE),"")</f>
        <v/>
      </c>
      <c r="D23" s="5">
        <f>IFERROR(VLOOKUP(A23,Cadastro!A:G,4,FALSE),"")</f>
        <v/>
      </c>
    </row>
    <row r="24">
      <c r="A24" s="12" t="inlineStr">
        <is>
          <t>Bella</t>
        </is>
      </c>
      <c r="B24" s="31" t="n">
        <v>23.4</v>
      </c>
      <c r="C24" s="13">
        <f>IFERROR(VLOOKUP(A24,Cadastro!A:G,3,FALSE),"")</f>
        <v/>
      </c>
      <c r="D24" s="13">
        <f>IFERROR(VLOOKUP(A24,Cadastro!A:G,4,FALSE),"")</f>
        <v/>
      </c>
    </row>
    <row r="25">
      <c r="A25" s="4" t="inlineStr">
        <is>
          <t>Jasmim</t>
        </is>
      </c>
      <c r="B25" s="32" t="n">
        <v>25.7</v>
      </c>
      <c r="C25" s="5">
        <f>IFERROR(VLOOKUP(A25,Cadastro!A:G,3,FALSE),"")</f>
        <v/>
      </c>
      <c r="D25" s="5">
        <f>IFERROR(VLOOKUP(A25,Cadastro!A:G,4,FALSE),"")</f>
        <v/>
      </c>
    </row>
  </sheetData>
  <mergeCells count="3">
    <mergeCell ref="A1:F1"/>
    <mergeCell ref="A2:F2"/>
    <mergeCell ref="A14:F1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14" customWidth="1" min="3" max="3"/>
    <col width="20" customWidth="1" min="4" max="4"/>
    <col width="18" customWidth="1" min="5" max="5"/>
    <col width="28" customWidth="1" min="6" max="6"/>
    <col width="38" customWidth="1" min="7" max="7"/>
  </cols>
  <sheetData>
    <row r="1">
      <c r="A1" s="1" t="inlineStr">
        <is>
          <t>CADASTRO DE ANIMAIS — BASE DE APOIO PARA LOOKUP</t>
        </is>
      </c>
    </row>
    <row r="2">
      <c r="A2" s="2" t="inlineStr">
        <is>
          <t>Nome da Vaca</t>
        </is>
      </c>
      <c r="B2" s="2" t="inlineStr">
        <is>
          <t>Brinco/ID</t>
        </is>
      </c>
      <c r="C2" s="2" t="inlineStr">
        <is>
          <t>Raça</t>
        </is>
      </c>
      <c r="D2" s="2" t="inlineStr">
        <is>
          <t>Categoria</t>
        </is>
      </c>
      <c r="E2" s="2" t="inlineStr">
        <is>
          <t>Data de Nascimento</t>
        </is>
      </c>
      <c r="F2" s="2" t="inlineStr">
        <is>
          <t>Município</t>
        </is>
      </c>
      <c r="G2" s="2" t="inlineStr">
        <is>
          <t>Observação Sanitária</t>
        </is>
      </c>
    </row>
    <row r="3">
      <c r="A3" s="33" t="inlineStr">
        <is>
          <t>Estrela</t>
        </is>
      </c>
      <c r="B3" s="33" t="inlineStr">
        <is>
          <t>BR-001</t>
        </is>
      </c>
      <c r="C3" s="33" t="inlineStr">
        <is>
          <t>Girolando</t>
        </is>
      </c>
      <c r="D3" s="33" t="inlineStr">
        <is>
          <t>Vaca em Lactação</t>
        </is>
      </c>
      <c r="E3" s="3" t="inlineStr">
        <is>
          <t>15/03/2020</t>
        </is>
      </c>
      <c r="F3" s="33" t="inlineStr">
        <is>
          <t>Uberaba/MG</t>
        </is>
      </c>
      <c r="G3" s="4" t="inlineStr">
        <is>
          <t>Vacinada FMD, brucelose em dia</t>
        </is>
      </c>
    </row>
    <row r="4">
      <c r="A4" s="33" t="inlineStr">
        <is>
          <t>Lua</t>
        </is>
      </c>
      <c r="B4" s="33" t="inlineStr">
        <is>
          <t>BR-002</t>
        </is>
      </c>
      <c r="C4" s="33" t="inlineStr">
        <is>
          <t>Holandesa</t>
        </is>
      </c>
      <c r="D4" s="33" t="inlineStr">
        <is>
          <t>Vaca em Lactação</t>
        </is>
      </c>
      <c r="E4" s="11" t="inlineStr">
        <is>
          <t>22/06/2019</t>
        </is>
      </c>
      <c r="F4" s="33" t="inlineStr">
        <is>
          <t>Castro/PR</t>
        </is>
      </c>
      <c r="G4" s="12" t="inlineStr">
        <is>
          <t>Sem ocorrências</t>
        </is>
      </c>
    </row>
    <row r="5">
      <c r="A5" s="33" t="inlineStr">
        <is>
          <t>Pérola</t>
        </is>
      </c>
      <c r="B5" s="33" t="inlineStr">
        <is>
          <t>BR-003</t>
        </is>
      </c>
      <c r="C5" s="33" t="inlineStr">
        <is>
          <t>Jersey</t>
        </is>
      </c>
      <c r="D5" s="33" t="inlineStr">
        <is>
          <t>Vaca em Lactação</t>
        </is>
      </c>
      <c r="E5" s="3" t="inlineStr">
        <is>
          <t>10/09/2021</t>
        </is>
      </c>
      <c r="F5" s="33" t="inlineStr">
        <is>
          <t>Patrocínio/MG</t>
        </is>
      </c>
      <c r="G5" s="4" t="inlineStr">
        <is>
          <t>Monitorar mastite subclínica</t>
        </is>
      </c>
    </row>
    <row r="6">
      <c r="A6" s="33" t="inlineStr">
        <is>
          <t>Diamante</t>
        </is>
      </c>
      <c r="B6" s="33" t="inlineStr">
        <is>
          <t>BR-004</t>
        </is>
      </c>
      <c r="C6" s="33" t="inlineStr">
        <is>
          <t>Girolando</t>
        </is>
      </c>
      <c r="D6" s="33" t="inlineStr">
        <is>
          <t>Vaca Seca</t>
        </is>
      </c>
      <c r="E6" s="11" t="inlineStr">
        <is>
          <t>05/01/2020</t>
        </is>
      </c>
      <c r="F6" s="33" t="inlineStr">
        <is>
          <t>Jataí/GO</t>
        </is>
      </c>
      <c r="G6" s="12" t="inlineStr">
        <is>
          <t>Em período de secagem</t>
        </is>
      </c>
    </row>
    <row r="7">
      <c r="A7" s="33" t="inlineStr">
        <is>
          <t>Aurora</t>
        </is>
      </c>
      <c r="B7" s="33" t="inlineStr">
        <is>
          <t>BR-005</t>
        </is>
      </c>
      <c r="C7" s="33" t="inlineStr">
        <is>
          <t>Holandesa</t>
        </is>
      </c>
      <c r="D7" s="33" t="inlineStr">
        <is>
          <t>Vaca em Lactação</t>
        </is>
      </c>
      <c r="E7" s="3" t="inlineStr">
        <is>
          <t>18/11/2020</t>
        </is>
      </c>
      <c r="F7" s="33" t="inlineStr">
        <is>
          <t>Rondonópolis/MT</t>
        </is>
      </c>
      <c r="G7" s="4" t="inlineStr">
        <is>
          <t>Alta produtora — prioridade</t>
        </is>
      </c>
    </row>
    <row r="8">
      <c r="A8" s="33" t="inlineStr">
        <is>
          <t>Mel</t>
        </is>
      </c>
      <c r="B8" s="33" t="inlineStr">
        <is>
          <t>BR-006</t>
        </is>
      </c>
      <c r="C8" s="33" t="inlineStr">
        <is>
          <t>Jersey</t>
        </is>
      </c>
      <c r="D8" s="33" t="inlineStr">
        <is>
          <t>Novilha</t>
        </is>
      </c>
      <c r="E8" s="11" t="inlineStr">
        <is>
          <t>30/04/2022</t>
        </is>
      </c>
      <c r="F8" s="33" t="inlineStr">
        <is>
          <t>Patos de Minas/MG</t>
        </is>
      </c>
      <c r="G8" s="12" t="inlineStr">
        <is>
          <t>Primeira lactação</t>
        </is>
      </c>
    </row>
    <row r="9">
      <c r="A9" s="33" t="inlineStr">
        <is>
          <t>Safira</t>
        </is>
      </c>
      <c r="B9" s="33" t="inlineStr">
        <is>
          <t>BR-007</t>
        </is>
      </c>
      <c r="C9" s="33" t="inlineStr">
        <is>
          <t>Girolando</t>
        </is>
      </c>
      <c r="D9" s="33" t="inlineStr">
        <is>
          <t>Vaca em Lactação</t>
        </is>
      </c>
      <c r="E9" s="3" t="inlineStr">
        <is>
          <t>12/07/2019</t>
        </is>
      </c>
      <c r="F9" s="33" t="inlineStr">
        <is>
          <t>São José do Rio Preto/SP</t>
        </is>
      </c>
      <c r="G9" s="4" t="inlineStr">
        <is>
          <t>Verificar nutrição</t>
        </is>
      </c>
    </row>
    <row r="10">
      <c r="A10" s="33" t="inlineStr">
        <is>
          <t>Nina</t>
        </is>
      </c>
      <c r="B10" s="33" t="inlineStr">
        <is>
          <t>BR-008</t>
        </is>
      </c>
      <c r="C10" s="33" t="inlineStr">
        <is>
          <t>Holandesa</t>
        </is>
      </c>
      <c r="D10" s="33" t="inlineStr">
        <is>
          <t>Vaca em Lactação</t>
        </is>
      </c>
      <c r="E10" s="11" t="inlineStr">
        <is>
          <t>03/02/2021</t>
        </is>
      </c>
      <c r="F10" s="33" t="inlineStr">
        <is>
          <t>Castro/PR</t>
        </is>
      </c>
      <c r="G10" s="12" t="inlineStr">
        <is>
          <t>Estável, sem ocorrências</t>
        </is>
      </c>
    </row>
    <row r="11">
      <c r="A11" s="33" t="inlineStr">
        <is>
          <t>Bella</t>
        </is>
      </c>
      <c r="B11" s="33" t="inlineStr">
        <is>
          <t>BR-009</t>
        </is>
      </c>
      <c r="C11" s="33" t="inlineStr">
        <is>
          <t>Jersey</t>
        </is>
      </c>
      <c r="D11" s="33" t="inlineStr">
        <is>
          <t>Vaca em Lactação</t>
        </is>
      </c>
      <c r="E11" s="3" t="inlineStr">
        <is>
          <t>25/08/2020</t>
        </is>
      </c>
      <c r="F11" s="33" t="inlineStr">
        <is>
          <t>Uberaba/MG</t>
        </is>
      </c>
      <c r="G11" s="4" t="inlineStr">
        <is>
          <t>Controle de carrapato realizado</t>
        </is>
      </c>
    </row>
    <row r="12">
      <c r="A12" s="33" t="inlineStr">
        <is>
          <t>Jasmim</t>
        </is>
      </c>
      <c r="B12" s="33" t="inlineStr">
        <is>
          <t>BR-010</t>
        </is>
      </c>
      <c r="C12" s="33" t="inlineStr">
        <is>
          <t>Girolando</t>
        </is>
      </c>
      <c r="D12" s="33" t="inlineStr">
        <is>
          <t>Vaca em Lactação</t>
        </is>
      </c>
      <c r="E12" s="11" t="inlineStr">
        <is>
          <t>17/05/2021</t>
        </is>
      </c>
      <c r="F12" s="33" t="inlineStr">
        <is>
          <t>Patrocínio/MG</t>
        </is>
      </c>
      <c r="G12" s="12" t="inlineStr">
        <is>
          <t>Ótima condição corporal</t>
        </is>
      </c>
    </row>
  </sheetData>
  <autoFilter ref="A2:G2"/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1" t="inlineStr">
        <is>
          <t>INSTRUÇÕES DE USO — CONTROLE LEITEIRO EMBRAPA</t>
        </is>
      </c>
    </row>
    <row r="3">
      <c r="A3" s="34" t="inlineStr">
        <is>
          <t>ABA: CONTROLE LEITEIRO</t>
        </is>
      </c>
    </row>
    <row r="4">
      <c r="A4" s="35" t="inlineStr">
        <is>
          <t>Registre cada ordenha em uma linha. Preencha as colunas A a J diretamente.</t>
        </is>
      </c>
    </row>
    <row r="5">
      <c r="A5" s="36" t="inlineStr">
        <is>
          <t>Coluna A — Data da ordenha: formato DD/MM/AAAA.</t>
        </is>
      </c>
    </row>
    <row r="6">
      <c r="A6" s="35" t="inlineStr">
        <is>
          <t>Coluna B — Nome da vaca: use os nomes cadastrados na aba Cadastro.</t>
        </is>
      </c>
    </row>
    <row r="7">
      <c r="A7" s="36" t="inlineStr">
        <is>
          <t>Coluna C — Brinco/ID: código de identificação do animal.</t>
        </is>
      </c>
    </row>
    <row r="8">
      <c r="A8" s="35" t="inlineStr">
        <is>
          <t>Coluna D — Lote/Piquete: informe o lote de manejo (ex: Lote A, Lote B).</t>
        </is>
      </c>
    </row>
    <row r="9">
      <c r="A9" s="36" t="inlineStr">
        <is>
          <t>Coluna E — Turno: Manhã ou Tarde.</t>
        </is>
      </c>
    </row>
    <row r="10">
      <c r="A10" s="35" t="inlineStr">
        <is>
          <t>Coluna F — Litros ordenhados: quantidade de litros naquela ordenha (editável, fundo amarelo).</t>
        </is>
      </c>
    </row>
    <row r="11">
      <c r="A11" s="36" t="inlineStr">
        <is>
          <t>Coluna G — Dias em lactação: dias desde o parto (editável, fundo amarelo).</t>
        </is>
      </c>
    </row>
    <row r="12">
      <c r="A12" s="35" t="inlineStr">
        <is>
          <t>Coluna H — Custo est. p/ litro (R$): custo médio do litro produzido (editável, fundo amarelo).</t>
        </is>
      </c>
    </row>
    <row r="13">
      <c r="A13" s="36" t="inlineStr">
        <is>
          <t>Coluna I — Receita estimada (R$): calculada automaticamente como Litros × Custo.</t>
        </is>
      </c>
    </row>
    <row r="14">
      <c r="A14" s="35" t="inlineStr">
        <is>
          <t>Coluna J — Observação: campo livre para anotações de campo (editável, fundo amarelo).</t>
        </is>
      </c>
    </row>
    <row r="15">
      <c r="A15" s="36" t="inlineStr">
        <is>
          <t>Coluna K — Status: preenchido automaticamente como "Registrado" quando há litros informados.</t>
        </is>
      </c>
    </row>
    <row r="16">
      <c r="A16" s="35" t="inlineStr">
        <is>
          <t>Linha 13 em diante: rodapé com totais e indicadores calculados automaticamente.</t>
        </is>
      </c>
    </row>
    <row r="18">
      <c r="A18" s="34" t="inlineStr">
        <is>
          <t>ABA: RESUMO</t>
        </is>
      </c>
    </row>
    <row r="19">
      <c r="A19" s="36" t="inlineStr">
        <is>
          <t>Painel de indicadores calculados automaticamente a partir da aba Controle Leiteiro.</t>
        </is>
      </c>
    </row>
    <row r="20">
      <c r="A20" s="35" t="inlineStr">
        <is>
          <t>Indicadores: total de litros, receita total, média por ordenha, ordenhas registradas,</t>
        </is>
      </c>
    </row>
    <row r="21">
      <c r="A21" s="36" t="inlineStr">
        <is>
          <t>quantidade acima da meta de 25 L, alertas de baixa produtividade (&lt;20 L),</t>
        </is>
      </c>
    </row>
    <row r="22">
      <c r="A22" s="35" t="inlineStr">
        <is>
          <t>custo médio e produção por turno (Manhã/Tarde).</t>
        </is>
      </c>
    </row>
    <row r="23">
      <c r="A23" s="36" t="inlineStr">
        <is>
          <t>Tabela "Produção por Vaca" alimenta o gráfico de colunas automático.</t>
        </is>
      </c>
    </row>
    <row r="24">
      <c r="A24" s="35" t="inlineStr">
        <is>
          <t>VLOOKUPs puxam Raça e Categoria diretamente do Cadastro — não edite essas colunas.</t>
        </is>
      </c>
    </row>
    <row r="26">
      <c r="A26" s="34" t="inlineStr">
        <is>
          <t>ABA: CADASTRO</t>
        </is>
      </c>
    </row>
    <row r="27">
      <c r="A27" s="36" t="inlineStr">
        <is>
          <t>Base de animais para padronização e consulta via VLOOKUP.</t>
        </is>
      </c>
    </row>
    <row r="28">
      <c r="A28" s="35" t="inlineStr">
        <is>
          <t>Preencha: Nome da vaca, Brinco/ID, Raça, Categoria, Data de nascimento, Município e observação.</t>
        </is>
      </c>
    </row>
    <row r="29">
      <c r="A29" s="36" t="inlineStr">
        <is>
          <t>Não altere a ordem das colunas — os VLOOKUPs dependem da posição exata.</t>
        </is>
      </c>
    </row>
    <row r="30">
      <c r="A30" s="35" t="inlineStr">
        <is>
          <t>Para adicionar novas vacas, insira linhas a partir da linha 13.</t>
        </is>
      </c>
    </row>
    <row r="32">
      <c r="A32" s="34" t="inlineStr">
        <is>
          <t>DICAS GERAIS</t>
        </is>
      </c>
    </row>
    <row r="33">
      <c r="A33" s="36" t="inlineStr">
        <is>
          <t>Células com fundo amarelo (R$ #FFFBEB) são os campos de entrada. Edite apenas elas.</t>
        </is>
      </c>
    </row>
    <row r="34">
      <c r="A34" s="35" t="inlineStr">
        <is>
          <t>Células com fundo verde água são calculadas — não edite.</t>
        </is>
      </c>
    </row>
    <row r="35">
      <c r="A35" s="36" t="inlineStr">
        <is>
          <t>Filtros automáticos estão ativos nas abas Controle Leiteiro e Cadastro.</t>
        </is>
      </c>
    </row>
    <row r="36">
      <c r="A36" s="35" t="inlineStr">
        <is>
          <t>Moeda no formato R$ 1.234,56. Datas no formato DD/MM/AAAA.</t>
        </is>
      </c>
    </row>
    <row r="37">
      <c r="A37" s="36" t="inlineStr">
        <is>
          <t>Planilha gerada conforme metodologia de controle leiteiro da Embrapa Gado de Leite.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2026-07-21T08:54:45Z</dcterms:created>
  <dcterms:modified xmlns:dcterms="http://purl.org/dc/terms/" xmlns:xsi="http://www.w3.org/2001/XMLSchema-instance" xsi:type="dcterms:W3CDTF">2026-07-21T08:54:45Z</dcterms:modified>
</cp:coreProperties>
</file>