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  <sheet xmlns:r="http://schemas.openxmlformats.org/officeDocument/2006/relationships" name="Plano de Ação" sheetId="2" state="visible" r:id="rId2"/>
    <sheet xmlns:r="http://schemas.openxmlformats.org/officeDocument/2006/relationships" name="Indicadores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'DMAIC'!$A$10:$P$110</definedName>
    <definedName name="_xlnm._FilterDatabase" localSheetId="1" hidden="1">'Plano de Ação'!$A$10:$L$110</definedName>
    <definedName name="_xlnm._FilterDatabase" localSheetId="2" hidden="1">'Indicadores'!$A$10:$E$18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,00"/>
    <numFmt numFmtId="165" formatCode="DD/MM/AAAA"/>
    <numFmt numFmtId="166" formatCode="R$ #.##0,00"/>
    <numFmt numFmtId="167" formatCode="0,0%"/>
    <numFmt numFmtId="168" formatCode="DD/MM/YYYY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1F2937"/>
      <sz val="10"/>
    </font>
  </fonts>
  <fills count="9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22C55E"/>
      </patternFill>
    </fill>
    <fill>
      <patternFill patternType="solid">
        <fgColor rgb="00DC262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1" fontId="3" fillId="4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right" vertical="center"/>
    </xf>
    <xf numFmtId="167" fontId="3" fillId="5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 wrapText="1"/>
    </xf>
    <xf numFmtId="0" fontId="3" fillId="8" borderId="1" applyAlignment="1" pivotButton="0" quotePrefix="0" xfId="0">
      <alignment horizontal="left" vertical="center" wrapText="1"/>
    </xf>
    <xf numFmtId="168" fontId="3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Ações por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'Indicadores'!H16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'Indicadores'!$G$17:$G$20</f>
            </numRef>
          </cat>
          <val>
            <numRef>
              <f>'Indicadores'!$H$17:$H$20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 de ações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21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6" customWidth="1" min="3" max="3"/>
    <col width="25" customWidth="1" min="4" max="4"/>
    <col width="42" customWidth="1" min="5" max="5"/>
    <col width="28" customWidth="1" min="6" max="6"/>
    <col width="14" customWidth="1" min="7" max="7"/>
    <col width="15" customWidth="1" min="8" max="8"/>
    <col width="15" customWidth="1" min="9" max="9"/>
    <col width="15" customWidth="1" min="10" max="10"/>
    <col width="34" customWidth="1" min="11" max="11"/>
    <col width="35" customWidth="1" min="12" max="12"/>
    <col width="21" customWidth="1" min="13" max="13"/>
    <col width="20" customWidth="1" min="14" max="14"/>
    <col width="16" customWidth="1" min="15" max="15"/>
    <col width="24" customWidth="1" min="16" max="16"/>
  </cols>
  <sheetData>
    <row r="1" ht="28" customHeight="1">
      <c r="A1" s="1" t="inlineStr">
        <is>
          <t>DMAIC — Melhoria de Processos</t>
        </is>
      </c>
    </row>
    <row r="2"/>
    <row r="3">
      <c r="A3" s="2" t="inlineStr">
        <is>
          <t>Processo analisado</t>
        </is>
      </c>
      <c r="B3" s="3" t="inlineStr">
        <is>
          <t>Gestão operacional e financeira</t>
        </is>
      </c>
      <c r="D3" s="2" t="inlineStr">
        <is>
          <t>Responsável</t>
        </is>
      </c>
      <c r="E3" s="3" t="inlineStr">
        <is>
          <t>Mariana Souza</t>
        </is>
      </c>
      <c r="G3" s="2" t="inlineStr">
        <is>
          <t>Empresa</t>
        </is>
      </c>
      <c r="H3" s="3" t="inlineStr">
        <is>
          <t>Conecta Serviços Ltda.</t>
        </is>
      </c>
      <c r="J3" s="2" t="inlineStr">
        <is>
          <t>CNPJ</t>
        </is>
      </c>
      <c r="K3" s="3" t="inlineStr">
        <is>
          <t>12.345.678/0001-90</t>
        </is>
      </c>
    </row>
    <row r="4">
      <c r="A4" s="2" t="inlineStr">
        <is>
          <t>Período de análise</t>
        </is>
      </c>
      <c r="B4" s="3" t="inlineStr">
        <is>
          <t>02/01/2026 a 31/08/2026</t>
        </is>
      </c>
      <c r="D4" s="2" t="inlineStr">
        <is>
          <t>Meta principal</t>
        </is>
      </c>
      <c r="E4" s="3" t="inlineStr">
        <is>
          <t>Reduzir desvios operacionais</t>
        </is>
      </c>
      <c r="G4" s="2" t="inlineStr">
        <is>
          <t>Status do projeto</t>
        </is>
      </c>
      <c r="H4" s="3" t="inlineStr">
        <is>
          <t>Em andamento</t>
        </is>
      </c>
    </row>
    <row r="5"/>
    <row r="6">
      <c r="A6" s="2" t="inlineStr">
        <is>
          <t>Resumo de medição</t>
        </is>
      </c>
    </row>
    <row r="7">
      <c r="A7" s="4" t="inlineStr">
        <is>
          <t>Média do valor atual</t>
        </is>
      </c>
      <c r="B7" s="5">
        <f>IFERROR(AVERAGE($H$11:$H$110),0)</f>
        <v/>
      </c>
      <c r="D7" s="4" t="inlineStr">
        <is>
          <t>Total dos desvios</t>
        </is>
      </c>
      <c r="E7" s="5">
        <f>SUM($J$11:$J$110)</f>
        <v/>
      </c>
    </row>
    <row r="8"/>
    <row r="9"/>
    <row r="10" ht="38" customHeight="1">
      <c r="A10" s="6" t="inlineStr">
        <is>
          <t>ID</t>
        </is>
      </c>
      <c r="B10" s="6" t="inlineStr">
        <is>
          <t>Data</t>
        </is>
      </c>
      <c r="C10" s="6" t="inlineStr">
        <is>
          <t>Etapa DMAIC</t>
        </is>
      </c>
      <c r="D10" s="6" t="inlineStr">
        <is>
          <t>Processo</t>
        </is>
      </c>
      <c r="E10" s="6" t="inlineStr">
        <is>
          <t>Problema ou evidência</t>
        </is>
      </c>
      <c r="F10" s="6" t="inlineStr">
        <is>
          <t>Indicador</t>
        </is>
      </c>
      <c r="G10" s="6" t="inlineStr">
        <is>
          <t>Unidade</t>
        </is>
      </c>
      <c r="H10" s="6" t="inlineStr">
        <is>
          <t>Valor atual</t>
        </is>
      </c>
      <c r="I10" s="6" t="inlineStr">
        <is>
          <t>Meta</t>
        </is>
      </c>
      <c r="J10" s="6" t="inlineStr">
        <is>
          <t>Desvio</t>
        </is>
      </c>
      <c r="K10" s="6" t="inlineStr">
        <is>
          <t>Causa provável</t>
        </is>
      </c>
      <c r="L10" s="6" t="inlineStr">
        <is>
          <t>Ação relacionada</t>
        </is>
      </c>
      <c r="M10" s="6" t="inlineStr">
        <is>
          <t>Responsável</t>
        </is>
      </c>
      <c r="N10" s="6" t="inlineStr">
        <is>
          <t>Classificação da meta</t>
        </is>
      </c>
      <c r="O10" s="6" t="inlineStr">
        <is>
          <t>Status</t>
        </is>
      </c>
      <c r="P10" s="6" t="inlineStr">
        <is>
          <t>Ocorrências por responsável</t>
        </is>
      </c>
    </row>
    <row r="11">
      <c r="A11" s="7" t="n">
        <v>1</v>
      </c>
      <c r="B11" s="26" t="n">
        <v>46024</v>
      </c>
      <c r="C11" s="7" t="inlineStr">
        <is>
          <t>Definir</t>
        </is>
      </c>
      <c r="D11" s="3" t="inlineStr">
        <is>
          <t>Emissão de notas fiscais</t>
        </is>
      </c>
      <c r="E11" s="3" t="inlineStr">
        <is>
          <t>Atraso na emissão de nota fiscal para clientes de São Paulo.</t>
        </is>
      </c>
      <c r="F11" s="3" t="inlineStr">
        <is>
          <t>Horas de atraso na emissão</t>
        </is>
      </c>
      <c r="G11" s="7" t="inlineStr">
        <is>
          <t>horas</t>
        </is>
      </c>
      <c r="H11" s="9" t="n">
        <v>18</v>
      </c>
      <c r="I11" s="9" t="n">
        <v>4</v>
      </c>
      <c r="J11" s="5">
        <f>IF(A11="","",IFERROR(H11-I11,0))</f>
        <v/>
      </c>
      <c r="K11" s="3" t="inlineStr">
        <is>
          <t>Checklist inexistente no fim do dia.</t>
        </is>
      </c>
      <c r="L11" s="3" t="inlineStr">
        <is>
          <t>Criar checklist diário de emissão de notas.</t>
        </is>
      </c>
      <c r="M11" s="3" t="inlineStr">
        <is>
          <t>Mariana Souza</t>
        </is>
      </c>
      <c r="N11" s="10">
        <f>IF(A11="","",IF(H11&lt;=I11,"Dentro da meta","Fora da meta"))</f>
        <v/>
      </c>
      <c r="O11" s="7" t="inlineStr">
        <is>
          <t>Em andamento</t>
        </is>
      </c>
      <c r="P11" s="11">
        <f>IF(A11="","",COUNTIF($M$11:$M$110,M11))</f>
        <v/>
      </c>
    </row>
    <row r="12">
      <c r="A12" s="7" t="n">
        <v>2</v>
      </c>
      <c r="B12" s="26" t="n">
        <v>46043</v>
      </c>
      <c r="C12" s="7" t="inlineStr">
        <is>
          <t>Medir</t>
        </is>
      </c>
      <c r="D12" s="3" t="inlineStr">
        <is>
          <t>Controle de estoque</t>
        </is>
      </c>
      <c r="E12" s="3" t="inlineStr">
        <is>
          <t>Divergência no estoque de produtos em loja de Campinas.</t>
        </is>
      </c>
      <c r="F12" s="3" t="inlineStr">
        <is>
          <t>Itens com divergência</t>
        </is>
      </c>
      <c r="G12" s="7" t="inlineStr">
        <is>
          <t>itens</t>
        </is>
      </c>
      <c r="H12" s="9" t="n">
        <v>14</v>
      </c>
      <c r="I12" s="9" t="n">
        <v>2</v>
      </c>
      <c r="J12" s="12">
        <f>IF(A12="","",IFERROR(H12-I12,0))</f>
        <v/>
      </c>
      <c r="K12" s="3" t="inlineStr">
        <is>
          <t>Inventário sem frequência definida.</t>
        </is>
      </c>
      <c r="L12" s="3" t="inlineStr">
        <is>
          <t>Fazer inventário rotativo semanal.</t>
        </is>
      </c>
      <c r="M12" s="3" t="inlineStr">
        <is>
          <t>Carlos Oliveira</t>
        </is>
      </c>
      <c r="N12" s="13">
        <f>IF(A12="","",IF(H12&lt;=I12,"Dentro da meta","Fora da meta"))</f>
        <v/>
      </c>
      <c r="O12" s="7" t="inlineStr">
        <is>
          <t>Em andamento</t>
        </is>
      </c>
      <c r="P12" s="14">
        <f>IF(A12="","",COUNTIF($M$11:$M$110,M12))</f>
        <v/>
      </c>
    </row>
    <row r="13">
      <c r="A13" s="7" t="n">
        <v>3</v>
      </c>
      <c r="B13" s="26" t="n">
        <v>46063</v>
      </c>
      <c r="C13" s="7" t="inlineStr">
        <is>
          <t>Medir</t>
        </is>
      </c>
      <c r="D13" s="3" t="inlineStr">
        <is>
          <t>Contas a receber</t>
        </is>
      </c>
      <c r="E13" s="3" t="inlineStr">
        <is>
          <t>Atraso no recebimento de contas a receber em Belo Horizonte.</t>
        </is>
      </c>
      <c r="F13" s="3" t="inlineStr">
        <is>
          <t>Valor vencido</t>
        </is>
      </c>
      <c r="G13" s="7" t="inlineStr">
        <is>
          <t>R$</t>
        </is>
      </c>
      <c r="H13" s="15" t="n">
        <v>6400</v>
      </c>
      <c r="I13" s="15" t="n">
        <v>1500</v>
      </c>
      <c r="J13" s="16">
        <f>IF(A13="","",IFERROR(H13-I13,0))</f>
        <v/>
      </c>
      <c r="K13" s="3" t="inlineStr">
        <is>
          <t>Cobrança manual sem lembretes.</t>
        </is>
      </c>
      <c r="L13" s="3" t="inlineStr">
        <is>
          <t>Configurar lembretes de cobrança.</t>
        </is>
      </c>
      <c r="M13" s="3" t="inlineStr">
        <is>
          <t>Renata Almeida</t>
        </is>
      </c>
      <c r="N13" s="10">
        <f>IF(A13="","",IF(H13&lt;=I13,"Dentro da meta","Fora da meta"))</f>
        <v/>
      </c>
      <c r="O13" s="7" t="inlineStr">
        <is>
          <t>Em andamento</t>
        </is>
      </c>
      <c r="P13" s="11">
        <f>IF(A13="","",COUNTIF($M$11:$M$110,M13))</f>
        <v/>
      </c>
    </row>
    <row r="14">
      <c r="A14" s="7" t="n">
        <v>4</v>
      </c>
      <c r="B14" s="26" t="n">
        <v>46080</v>
      </c>
      <c r="C14" s="7" t="inlineStr">
        <is>
          <t>Analisar</t>
        </is>
      </c>
      <c r="D14" s="3" t="inlineStr">
        <is>
          <t>Gestão tributária</t>
        </is>
      </c>
      <c r="E14" s="3" t="inlineStr">
        <is>
          <t>Erro no cálculo e agendamento do DAS de uma microempresa.</t>
        </is>
      </c>
      <c r="F14" s="3" t="inlineStr">
        <is>
          <t>Ocorrências de erro no DAS</t>
        </is>
      </c>
      <c r="G14" s="7" t="inlineStr">
        <is>
          <t>ocorrências</t>
        </is>
      </c>
      <c r="H14" s="9" t="n">
        <v>0</v>
      </c>
      <c r="I14" s="9" t="n">
        <v>0</v>
      </c>
      <c r="J14" s="12">
        <f>IF(A14="","",IFERROR(H14-I14,0))</f>
        <v/>
      </c>
      <c r="K14" s="3" t="inlineStr">
        <is>
          <t>Conferência prévia não documentada.</t>
        </is>
      </c>
      <c r="L14" s="3" t="inlineStr">
        <is>
          <t>Conferir o DAS antes do vencimento.</t>
        </is>
      </c>
      <c r="M14" s="3" t="inlineStr">
        <is>
          <t>Mariana Souza</t>
        </is>
      </c>
      <c r="N14" s="13">
        <f>IF(A14="","",IF(H14&lt;=I14,"Dentro da meta","Fora da meta"))</f>
        <v/>
      </c>
      <c r="O14" s="7" t="inlineStr">
        <is>
          <t>Concluído</t>
        </is>
      </c>
      <c r="P14" s="14">
        <f>IF(A14="","",COUNTIF($M$11:$M$110,M14))</f>
        <v/>
      </c>
    </row>
    <row r="15">
      <c r="A15" s="7" t="n">
        <v>5</v>
      </c>
      <c r="B15" s="26" t="n">
        <v>46099</v>
      </c>
      <c r="C15" s="7" t="inlineStr">
        <is>
          <t>Medir</t>
        </is>
      </c>
      <c r="D15" s="3" t="inlineStr">
        <is>
          <t>Atendimento comercial</t>
        </is>
      </c>
      <c r="E15" s="3" t="inlineStr">
        <is>
          <t>Tempo elevado para responder pedidos via WhatsApp em Salvador.</t>
        </is>
      </c>
      <c r="F15" s="3" t="inlineStr">
        <is>
          <t>Tempo de primeira resposta</t>
        </is>
      </c>
      <c r="G15" s="7" t="inlineStr">
        <is>
          <t>minutos</t>
        </is>
      </c>
      <c r="H15" s="9" t="n">
        <v>12</v>
      </c>
      <c r="I15" s="9" t="n">
        <v>15</v>
      </c>
      <c r="J15" s="5">
        <f>IF(A15="","",IFERROR(H15-I15,0))</f>
        <v/>
      </c>
      <c r="K15" s="3" t="inlineStr">
        <is>
          <t>Respostas sem padrão e sem responsável.</t>
        </is>
      </c>
      <c r="L15" s="3" t="inlineStr">
        <is>
          <t>Padronizar respostas no WhatsApp.</t>
        </is>
      </c>
      <c r="M15" s="3" t="inlineStr">
        <is>
          <t>Lucas Ferreira</t>
        </is>
      </c>
      <c r="N15" s="10">
        <f>IF(A15="","",IF(H15&lt;=I15,"Dentro da meta","Fora da meta"))</f>
        <v/>
      </c>
      <c r="O15" s="7" t="inlineStr">
        <is>
          <t>Concluído</t>
        </is>
      </c>
      <c r="P15" s="11">
        <f>IF(A15="","",COUNTIF($M$11:$M$110,M15))</f>
        <v/>
      </c>
    </row>
    <row r="16">
      <c r="A16" s="7" t="n">
        <v>6</v>
      </c>
      <c r="B16" s="26" t="n">
        <v>46121</v>
      </c>
      <c r="C16" s="7" t="inlineStr">
        <is>
          <t>Analisar</t>
        </is>
      </c>
      <c r="D16" s="3" t="inlineStr">
        <is>
          <t>Contas a pagar</t>
        </is>
      </c>
      <c r="E16" s="3" t="inlineStr">
        <is>
          <t>Falhas na conferência de contas a pagar em Curitiba.</t>
        </is>
      </c>
      <c r="F16" s="3" t="inlineStr">
        <is>
          <t>Falhas identificadas</t>
        </is>
      </c>
      <c r="G16" s="7" t="inlineStr">
        <is>
          <t>ocorrências</t>
        </is>
      </c>
      <c r="H16" s="9" t="n">
        <v>5</v>
      </c>
      <c r="I16" s="9" t="n">
        <v>0</v>
      </c>
      <c r="J16" s="12">
        <f>IF(A16="","",IFERROR(H16-I16,0))</f>
        <v/>
      </c>
      <c r="K16" s="3" t="inlineStr">
        <is>
          <t>Lançamentos revisados por apenas uma pessoa.</t>
        </is>
      </c>
      <c r="L16" s="3" t="inlineStr">
        <is>
          <t>Implantar dupla conferência no caixa.</t>
        </is>
      </c>
      <c r="M16" s="3" t="inlineStr">
        <is>
          <t>Carla Mendes</t>
        </is>
      </c>
      <c r="N16" s="13">
        <f>IF(A16="","",IF(H16&lt;=I16,"Dentro da meta","Fora da meta"))</f>
        <v/>
      </c>
      <c r="O16" s="7" t="inlineStr">
        <is>
          <t>Bloqueado</t>
        </is>
      </c>
      <c r="P16" s="14">
        <f>IF(A16="","",COUNTIF($M$11:$M$110,M16))</f>
        <v/>
      </c>
    </row>
    <row r="17">
      <c r="A17" s="7" t="n">
        <v>7</v>
      </c>
      <c r="B17" s="26" t="n">
        <v>46148</v>
      </c>
      <c r="C17" s="7" t="inlineStr">
        <is>
          <t>Melhorar</t>
        </is>
      </c>
      <c r="D17" s="3" t="inlineStr">
        <is>
          <t>Expedição de pedidos</t>
        </is>
      </c>
      <c r="E17" s="3" t="inlineStr">
        <is>
          <t>Baixa produtividade na separação de pedidos em Porto Alegre.</t>
        </is>
      </c>
      <c r="F17" s="3" t="inlineStr">
        <is>
          <t>Tempo por pedido separado</t>
        </is>
      </c>
      <c r="G17" s="7" t="inlineStr">
        <is>
          <t>minutos</t>
        </is>
      </c>
      <c r="H17" s="9" t="n">
        <v>25</v>
      </c>
      <c r="I17" s="9" t="n">
        <v>10</v>
      </c>
      <c r="J17" s="5">
        <f>IF(A17="","",IFERROR(H17-I17,0))</f>
        <v/>
      </c>
      <c r="K17" s="3" t="inlineStr">
        <is>
          <t>Responsável pela separação não definido.</t>
        </is>
      </c>
      <c r="L17" s="3" t="inlineStr">
        <is>
          <t>Definir responsável pela separação de pedidos.</t>
        </is>
      </c>
      <c r="M17" s="3" t="inlineStr">
        <is>
          <t>Carlos Oliveira</t>
        </is>
      </c>
      <c r="N17" s="10">
        <f>IF(A17="","",IF(H17&lt;=I17,"Dentro da meta","Fora da meta"))</f>
        <v/>
      </c>
      <c r="O17" s="7" t="inlineStr">
        <is>
          <t>Em andamento</t>
        </is>
      </c>
      <c r="P17" s="11">
        <f>IF(A17="","",COUNTIF($M$11:$M$110,M17))</f>
        <v/>
      </c>
    </row>
    <row r="18">
      <c r="A18" s="7" t="n">
        <v>8</v>
      </c>
      <c r="B18" s="26" t="n">
        <v>46185</v>
      </c>
      <c r="C18" s="7" t="inlineStr">
        <is>
          <t>Controlar</t>
        </is>
      </c>
      <c r="D18" s="3" t="inlineStr">
        <is>
          <t>Vendas e estoque</t>
        </is>
      </c>
      <c r="E18" s="3" t="inlineStr">
        <is>
          <t>Cancelamentos de vendas por ruptura de estoque em São Paulo.</t>
        </is>
      </c>
      <c r="F18" s="3" t="inlineStr">
        <is>
          <t>Cancelamentos por ruptura</t>
        </is>
      </c>
      <c r="G18" s="7" t="inlineStr">
        <is>
          <t>ocorrências</t>
        </is>
      </c>
      <c r="H18" s="9" t="n">
        <v>1</v>
      </c>
      <c r="I18" s="9" t="n">
        <v>1</v>
      </c>
      <c r="J18" s="12">
        <f>IF(A18="","",IFERROR(H18-I18,0))</f>
        <v/>
      </c>
      <c r="K18" s="3" t="inlineStr">
        <is>
          <t>Estoque mínimo desatualizado.</t>
        </is>
      </c>
      <c r="L18" s="3" t="inlineStr">
        <is>
          <t>Revisar estoque mínimo de produtos.</t>
        </is>
      </c>
      <c r="M18" s="3" t="inlineStr">
        <is>
          <t>Renata Almeida</t>
        </is>
      </c>
      <c r="N18" s="13">
        <f>IF(A18="","",IF(H18&lt;=I18,"Dentro da meta","Fora da meta"))</f>
        <v/>
      </c>
      <c r="O18" s="7" t="inlineStr">
        <is>
          <t>Concluído</t>
        </is>
      </c>
      <c r="P18" s="14">
        <f>IF(A18="","",COUNTIF($M$11:$M$110,M18))</f>
        <v/>
      </c>
    </row>
    <row r="19">
      <c r="A19" s="7" t="n">
        <v>9</v>
      </c>
      <c r="B19" s="26" t="n">
        <v>46225</v>
      </c>
      <c r="C19" s="7" t="inlineStr">
        <is>
          <t>Melhorar</t>
        </is>
      </c>
      <c r="D19" s="3" t="inlineStr">
        <is>
          <t>Fechamento de caixa</t>
        </is>
      </c>
      <c r="E19" s="3" t="inlineStr">
        <is>
          <t>Retrabalho no fechamento mensal do caixa em Campinas.</t>
        </is>
      </c>
      <c r="F19" s="3" t="inlineStr">
        <is>
          <t>Horas de retrabalho</t>
        </is>
      </c>
      <c r="G19" s="7" t="inlineStr">
        <is>
          <t>horas</t>
        </is>
      </c>
      <c r="H19" s="9" t="n">
        <v>12</v>
      </c>
      <c r="I19" s="9" t="n">
        <v>2</v>
      </c>
      <c r="J19" s="5">
        <f>IF(A19="","",IFERROR(H19-I19,0))</f>
        <v/>
      </c>
      <c r="K19" s="3" t="inlineStr">
        <is>
          <t>Rotina financeira sem etapas padronizadas.</t>
        </is>
      </c>
      <c r="L19" s="3" t="inlineStr">
        <is>
          <t>Criar rotina de fechamento financeiro.</t>
        </is>
      </c>
      <c r="M19" s="3" t="inlineStr">
        <is>
          <t>Carla Mendes</t>
        </is>
      </c>
      <c r="N19" s="10">
        <f>IF(A19="","",IF(H19&lt;=I19,"Dentro da meta","Fora da meta"))</f>
        <v/>
      </c>
      <c r="O19" s="7" t="inlineStr">
        <is>
          <t>Não iniciado</t>
        </is>
      </c>
      <c r="P19" s="11">
        <f>IF(A19="","",COUNTIF($M$11:$M$110,M19))</f>
        <v/>
      </c>
    </row>
    <row r="20">
      <c r="A20" s="7" t="n">
        <v>10</v>
      </c>
      <c r="B20" s="26" t="n">
        <v>46265</v>
      </c>
      <c r="C20" s="7" t="inlineStr">
        <is>
          <t>Controlar</t>
        </is>
      </c>
      <c r="D20" s="3" t="inlineStr">
        <is>
          <t>Cadastro de clientes</t>
        </is>
      </c>
      <c r="E20" s="3" t="inlineStr">
        <is>
          <t>Inconsistência no cadastro de clientes e CNPJ em Belo Horizonte.</t>
        </is>
      </c>
      <c r="F20" s="3" t="inlineStr">
        <is>
          <t>Cadastros inconsistentes</t>
        </is>
      </c>
      <c r="G20" s="7" t="inlineStr">
        <is>
          <t>ocorrências</t>
        </is>
      </c>
      <c r="H20" s="9" t="n">
        <v>17</v>
      </c>
      <c r="I20" s="9" t="n">
        <v>1</v>
      </c>
      <c r="J20" s="12">
        <f>IF(A20="","",IFERROR(H20-I20,0))</f>
        <v/>
      </c>
      <c r="K20" s="3" t="inlineStr">
        <is>
          <t>Campos obrigatórios não revisados.</t>
        </is>
      </c>
      <c r="L20" s="3" t="inlineStr">
        <is>
          <t>Atualizar cadastro de clientes.</t>
        </is>
      </c>
      <c r="M20" s="3" t="inlineStr">
        <is>
          <t>Lucas Ferreira</t>
        </is>
      </c>
      <c r="N20" s="13">
        <f>IF(A20="","",IF(H20&lt;=I20,"Dentro da meta","Fora da meta"))</f>
        <v/>
      </c>
      <c r="O20" s="7" t="inlineStr">
        <is>
          <t>Em andamento</t>
        </is>
      </c>
      <c r="P20" s="14">
        <f>IF(A20="","",COUNTIF($M$11:$M$110,M20))</f>
        <v/>
      </c>
    </row>
    <row r="21">
      <c r="A21" s="7" t="n"/>
      <c r="B21" s="26" t="n"/>
      <c r="C21" s="7" t="n"/>
      <c r="D21" s="3" t="n"/>
      <c r="E21" s="3" t="n"/>
      <c r="F21" s="3" t="n"/>
      <c r="G21" s="7" t="n"/>
      <c r="H21" s="9" t="n"/>
      <c r="I21" s="9" t="n"/>
      <c r="J21" s="5">
        <f>IF(A21="","",IFERROR(H21-I21,0))</f>
        <v/>
      </c>
      <c r="K21" s="3" t="n"/>
      <c r="L21" s="3" t="n"/>
      <c r="M21" s="3" t="n"/>
      <c r="N21" s="10">
        <f>IF(A21="","",IF(H21&lt;=I21,"Dentro da meta","Fora da meta"))</f>
        <v/>
      </c>
      <c r="O21" s="7" t="n"/>
      <c r="P21" s="11">
        <f>IF(A21="","",COUNTIF($M$11:$M$110,M21))</f>
        <v/>
      </c>
    </row>
    <row r="22">
      <c r="A22" s="7" t="n"/>
      <c r="B22" s="26" t="n"/>
      <c r="C22" s="7" t="n"/>
      <c r="D22" s="3" t="n"/>
      <c r="E22" s="3" t="n"/>
      <c r="F22" s="3" t="n"/>
      <c r="G22" s="7" t="n"/>
      <c r="H22" s="9" t="n"/>
      <c r="I22" s="9" t="n"/>
      <c r="J22" s="12">
        <f>IF(A22="","",IFERROR(H22-I22,0))</f>
        <v/>
      </c>
      <c r="K22" s="3" t="n"/>
      <c r="L22" s="3" t="n"/>
      <c r="M22" s="3" t="n"/>
      <c r="N22" s="13">
        <f>IF(A22="","",IF(H22&lt;=I22,"Dentro da meta","Fora da meta"))</f>
        <v/>
      </c>
      <c r="O22" s="7" t="n"/>
      <c r="P22" s="14">
        <f>IF(A22="","",COUNTIF($M$11:$M$110,M22))</f>
        <v/>
      </c>
    </row>
    <row r="23">
      <c r="A23" s="7" t="n"/>
      <c r="B23" s="26" t="n"/>
      <c r="C23" s="7" t="n"/>
      <c r="D23" s="3" t="n"/>
      <c r="E23" s="3" t="n"/>
      <c r="F23" s="3" t="n"/>
      <c r="G23" s="7" t="n"/>
      <c r="H23" s="9" t="n"/>
      <c r="I23" s="9" t="n"/>
      <c r="J23" s="5">
        <f>IF(A23="","",IFERROR(H23-I23,0))</f>
        <v/>
      </c>
      <c r="K23" s="3" t="n"/>
      <c r="L23" s="3" t="n"/>
      <c r="M23" s="3" t="n"/>
      <c r="N23" s="10">
        <f>IF(A23="","",IF(H23&lt;=I23,"Dentro da meta","Fora da meta"))</f>
        <v/>
      </c>
      <c r="O23" s="7" t="n"/>
      <c r="P23" s="11">
        <f>IF(A23="","",COUNTIF($M$11:$M$110,M23))</f>
        <v/>
      </c>
    </row>
    <row r="24">
      <c r="A24" s="7" t="n"/>
      <c r="B24" s="26" t="n"/>
      <c r="C24" s="7" t="n"/>
      <c r="D24" s="3" t="n"/>
      <c r="E24" s="3" t="n"/>
      <c r="F24" s="3" t="n"/>
      <c r="G24" s="7" t="n"/>
      <c r="H24" s="9" t="n"/>
      <c r="I24" s="9" t="n"/>
      <c r="J24" s="12">
        <f>IF(A24="","",IFERROR(H24-I24,0))</f>
        <v/>
      </c>
      <c r="K24" s="3" t="n"/>
      <c r="L24" s="3" t="n"/>
      <c r="M24" s="3" t="n"/>
      <c r="N24" s="13">
        <f>IF(A24="","",IF(H24&lt;=I24,"Dentro da meta","Fora da meta"))</f>
        <v/>
      </c>
      <c r="O24" s="7" t="n"/>
      <c r="P24" s="14">
        <f>IF(A24="","",COUNTIF($M$11:$M$110,M24))</f>
        <v/>
      </c>
    </row>
    <row r="25">
      <c r="A25" s="7" t="n"/>
      <c r="B25" s="26" t="n"/>
      <c r="C25" s="7" t="n"/>
      <c r="D25" s="3" t="n"/>
      <c r="E25" s="3" t="n"/>
      <c r="F25" s="3" t="n"/>
      <c r="G25" s="7" t="n"/>
      <c r="H25" s="9" t="n"/>
      <c r="I25" s="9" t="n"/>
      <c r="J25" s="5">
        <f>IF(A25="","",IFERROR(H25-I25,0))</f>
        <v/>
      </c>
      <c r="K25" s="3" t="n"/>
      <c r="L25" s="3" t="n"/>
      <c r="M25" s="3" t="n"/>
      <c r="N25" s="10">
        <f>IF(A25="","",IF(H25&lt;=I25,"Dentro da meta","Fora da meta"))</f>
        <v/>
      </c>
      <c r="O25" s="7" t="n"/>
      <c r="P25" s="11">
        <f>IF(A25="","",COUNTIF($M$11:$M$110,M25))</f>
        <v/>
      </c>
    </row>
    <row r="26">
      <c r="A26" s="7" t="n"/>
      <c r="B26" s="26" t="n"/>
      <c r="C26" s="7" t="n"/>
      <c r="D26" s="3" t="n"/>
      <c r="E26" s="3" t="n"/>
      <c r="F26" s="3" t="n"/>
      <c r="G26" s="7" t="n"/>
      <c r="H26" s="9" t="n"/>
      <c r="I26" s="9" t="n"/>
      <c r="J26" s="12">
        <f>IF(A26="","",IFERROR(H26-I26,0))</f>
        <v/>
      </c>
      <c r="K26" s="3" t="n"/>
      <c r="L26" s="3" t="n"/>
      <c r="M26" s="3" t="n"/>
      <c r="N26" s="13">
        <f>IF(A26="","",IF(H26&lt;=I26,"Dentro da meta","Fora da meta"))</f>
        <v/>
      </c>
      <c r="O26" s="7" t="n"/>
      <c r="P26" s="14">
        <f>IF(A26="","",COUNTIF($M$11:$M$110,M26))</f>
        <v/>
      </c>
    </row>
    <row r="27">
      <c r="A27" s="7" t="n"/>
      <c r="B27" s="26" t="n"/>
      <c r="C27" s="7" t="n"/>
      <c r="D27" s="3" t="n"/>
      <c r="E27" s="3" t="n"/>
      <c r="F27" s="3" t="n"/>
      <c r="G27" s="7" t="n"/>
      <c r="H27" s="9" t="n"/>
      <c r="I27" s="9" t="n"/>
      <c r="J27" s="5">
        <f>IF(A27="","",IFERROR(H27-I27,0))</f>
        <v/>
      </c>
      <c r="K27" s="3" t="n"/>
      <c r="L27" s="3" t="n"/>
      <c r="M27" s="3" t="n"/>
      <c r="N27" s="10">
        <f>IF(A27="","",IF(H27&lt;=I27,"Dentro da meta","Fora da meta"))</f>
        <v/>
      </c>
      <c r="O27" s="7" t="n"/>
      <c r="P27" s="11">
        <f>IF(A27="","",COUNTIF($M$11:$M$110,M27))</f>
        <v/>
      </c>
    </row>
    <row r="28">
      <c r="A28" s="7" t="n"/>
      <c r="B28" s="26" t="n"/>
      <c r="C28" s="7" t="n"/>
      <c r="D28" s="3" t="n"/>
      <c r="E28" s="3" t="n"/>
      <c r="F28" s="3" t="n"/>
      <c r="G28" s="7" t="n"/>
      <c r="H28" s="9" t="n"/>
      <c r="I28" s="9" t="n"/>
      <c r="J28" s="12">
        <f>IF(A28="","",IFERROR(H28-I28,0))</f>
        <v/>
      </c>
      <c r="K28" s="3" t="n"/>
      <c r="L28" s="3" t="n"/>
      <c r="M28" s="3" t="n"/>
      <c r="N28" s="13">
        <f>IF(A28="","",IF(H28&lt;=I28,"Dentro da meta","Fora da meta"))</f>
        <v/>
      </c>
      <c r="O28" s="7" t="n"/>
      <c r="P28" s="14">
        <f>IF(A28="","",COUNTIF($M$11:$M$110,M28))</f>
        <v/>
      </c>
    </row>
    <row r="29">
      <c r="A29" s="7" t="n"/>
      <c r="B29" s="26" t="n"/>
      <c r="C29" s="7" t="n"/>
      <c r="D29" s="3" t="n"/>
      <c r="E29" s="3" t="n"/>
      <c r="F29" s="3" t="n"/>
      <c r="G29" s="7" t="n"/>
      <c r="H29" s="9" t="n"/>
      <c r="I29" s="9" t="n"/>
      <c r="J29" s="5">
        <f>IF(A29="","",IFERROR(H29-I29,0))</f>
        <v/>
      </c>
      <c r="K29" s="3" t="n"/>
      <c r="L29" s="3" t="n"/>
      <c r="M29" s="3" t="n"/>
      <c r="N29" s="10">
        <f>IF(A29="","",IF(H29&lt;=I29,"Dentro da meta","Fora da meta"))</f>
        <v/>
      </c>
      <c r="O29" s="7" t="n"/>
      <c r="P29" s="11">
        <f>IF(A29="","",COUNTIF($M$11:$M$110,M29))</f>
        <v/>
      </c>
    </row>
    <row r="30">
      <c r="A30" s="7" t="n"/>
      <c r="B30" s="26" t="n"/>
      <c r="C30" s="7" t="n"/>
      <c r="D30" s="3" t="n"/>
      <c r="E30" s="3" t="n"/>
      <c r="F30" s="3" t="n"/>
      <c r="G30" s="7" t="n"/>
      <c r="H30" s="9" t="n"/>
      <c r="I30" s="9" t="n"/>
      <c r="J30" s="12">
        <f>IF(A30="","",IFERROR(H30-I30,0))</f>
        <v/>
      </c>
      <c r="K30" s="3" t="n"/>
      <c r="L30" s="3" t="n"/>
      <c r="M30" s="3" t="n"/>
      <c r="N30" s="13">
        <f>IF(A30="","",IF(H30&lt;=I30,"Dentro da meta","Fora da meta"))</f>
        <v/>
      </c>
      <c r="O30" s="7" t="n"/>
      <c r="P30" s="14">
        <f>IF(A30="","",COUNTIF($M$11:$M$110,M30))</f>
        <v/>
      </c>
    </row>
    <row r="31">
      <c r="A31" s="7" t="n"/>
      <c r="B31" s="26" t="n"/>
      <c r="C31" s="7" t="n"/>
      <c r="D31" s="3" t="n"/>
      <c r="E31" s="3" t="n"/>
      <c r="F31" s="3" t="n"/>
      <c r="G31" s="7" t="n"/>
      <c r="H31" s="9" t="n"/>
      <c r="I31" s="9" t="n"/>
      <c r="J31" s="5">
        <f>IF(A31="","",IFERROR(H31-I31,0))</f>
        <v/>
      </c>
      <c r="K31" s="3" t="n"/>
      <c r="L31" s="3" t="n"/>
      <c r="M31" s="3" t="n"/>
      <c r="N31" s="10">
        <f>IF(A31="","",IF(H31&lt;=I31,"Dentro da meta","Fora da meta"))</f>
        <v/>
      </c>
      <c r="O31" s="7" t="n"/>
      <c r="P31" s="11">
        <f>IF(A31="","",COUNTIF($M$11:$M$110,M31))</f>
        <v/>
      </c>
    </row>
    <row r="32">
      <c r="A32" s="7" t="n"/>
      <c r="B32" s="26" t="n"/>
      <c r="C32" s="7" t="n"/>
      <c r="D32" s="3" t="n"/>
      <c r="E32" s="3" t="n"/>
      <c r="F32" s="3" t="n"/>
      <c r="G32" s="7" t="n"/>
      <c r="H32" s="9" t="n"/>
      <c r="I32" s="9" t="n"/>
      <c r="J32" s="12">
        <f>IF(A32="","",IFERROR(H32-I32,0))</f>
        <v/>
      </c>
      <c r="K32" s="3" t="n"/>
      <c r="L32" s="3" t="n"/>
      <c r="M32" s="3" t="n"/>
      <c r="N32" s="13">
        <f>IF(A32="","",IF(H32&lt;=I32,"Dentro da meta","Fora da meta"))</f>
        <v/>
      </c>
      <c r="O32" s="7" t="n"/>
      <c r="P32" s="14">
        <f>IF(A32="","",COUNTIF($M$11:$M$110,M32))</f>
        <v/>
      </c>
    </row>
    <row r="33">
      <c r="A33" s="7" t="n"/>
      <c r="B33" s="26" t="n"/>
      <c r="C33" s="7" t="n"/>
      <c r="D33" s="3" t="n"/>
      <c r="E33" s="3" t="n"/>
      <c r="F33" s="3" t="n"/>
      <c r="G33" s="7" t="n"/>
      <c r="H33" s="9" t="n"/>
      <c r="I33" s="9" t="n"/>
      <c r="J33" s="5">
        <f>IF(A33="","",IFERROR(H33-I33,0))</f>
        <v/>
      </c>
      <c r="K33" s="3" t="n"/>
      <c r="L33" s="3" t="n"/>
      <c r="M33" s="3" t="n"/>
      <c r="N33" s="10">
        <f>IF(A33="","",IF(H33&lt;=I33,"Dentro da meta","Fora da meta"))</f>
        <v/>
      </c>
      <c r="O33" s="7" t="n"/>
      <c r="P33" s="11">
        <f>IF(A33="","",COUNTIF($M$11:$M$110,M33))</f>
        <v/>
      </c>
    </row>
    <row r="34">
      <c r="A34" s="7" t="n"/>
      <c r="B34" s="26" t="n"/>
      <c r="C34" s="7" t="n"/>
      <c r="D34" s="3" t="n"/>
      <c r="E34" s="3" t="n"/>
      <c r="F34" s="3" t="n"/>
      <c r="G34" s="7" t="n"/>
      <c r="H34" s="9" t="n"/>
      <c r="I34" s="9" t="n"/>
      <c r="J34" s="12">
        <f>IF(A34="","",IFERROR(H34-I34,0))</f>
        <v/>
      </c>
      <c r="K34" s="3" t="n"/>
      <c r="L34" s="3" t="n"/>
      <c r="M34" s="3" t="n"/>
      <c r="N34" s="13">
        <f>IF(A34="","",IF(H34&lt;=I34,"Dentro da meta","Fora da meta"))</f>
        <v/>
      </c>
      <c r="O34" s="7" t="n"/>
      <c r="P34" s="14">
        <f>IF(A34="","",COUNTIF($M$11:$M$110,M34))</f>
        <v/>
      </c>
    </row>
    <row r="35">
      <c r="A35" s="7" t="n"/>
      <c r="B35" s="26" t="n"/>
      <c r="C35" s="7" t="n"/>
      <c r="D35" s="3" t="n"/>
      <c r="E35" s="3" t="n"/>
      <c r="F35" s="3" t="n"/>
      <c r="G35" s="7" t="n"/>
      <c r="H35" s="9" t="n"/>
      <c r="I35" s="9" t="n"/>
      <c r="J35" s="5">
        <f>IF(A35="","",IFERROR(H35-I35,0))</f>
        <v/>
      </c>
      <c r="K35" s="3" t="n"/>
      <c r="L35" s="3" t="n"/>
      <c r="M35" s="3" t="n"/>
      <c r="N35" s="10">
        <f>IF(A35="","",IF(H35&lt;=I35,"Dentro da meta","Fora da meta"))</f>
        <v/>
      </c>
      <c r="O35" s="7" t="n"/>
      <c r="P35" s="11">
        <f>IF(A35="","",COUNTIF($M$11:$M$110,M35))</f>
        <v/>
      </c>
    </row>
    <row r="36">
      <c r="A36" s="7" t="n"/>
      <c r="B36" s="26" t="n"/>
      <c r="C36" s="7" t="n"/>
      <c r="D36" s="3" t="n"/>
      <c r="E36" s="3" t="n"/>
      <c r="F36" s="3" t="n"/>
      <c r="G36" s="7" t="n"/>
      <c r="H36" s="9" t="n"/>
      <c r="I36" s="9" t="n"/>
      <c r="J36" s="12">
        <f>IF(A36="","",IFERROR(H36-I36,0))</f>
        <v/>
      </c>
      <c r="K36" s="3" t="n"/>
      <c r="L36" s="3" t="n"/>
      <c r="M36" s="3" t="n"/>
      <c r="N36" s="13">
        <f>IF(A36="","",IF(H36&lt;=I36,"Dentro da meta","Fora da meta"))</f>
        <v/>
      </c>
      <c r="O36" s="7" t="n"/>
      <c r="P36" s="14">
        <f>IF(A36="","",COUNTIF($M$11:$M$110,M36))</f>
        <v/>
      </c>
    </row>
    <row r="37">
      <c r="A37" s="7" t="n"/>
      <c r="B37" s="26" t="n"/>
      <c r="C37" s="7" t="n"/>
      <c r="D37" s="3" t="n"/>
      <c r="E37" s="3" t="n"/>
      <c r="F37" s="3" t="n"/>
      <c r="G37" s="7" t="n"/>
      <c r="H37" s="9" t="n"/>
      <c r="I37" s="9" t="n"/>
      <c r="J37" s="5">
        <f>IF(A37="","",IFERROR(H37-I37,0))</f>
        <v/>
      </c>
      <c r="K37" s="3" t="n"/>
      <c r="L37" s="3" t="n"/>
      <c r="M37" s="3" t="n"/>
      <c r="N37" s="10">
        <f>IF(A37="","",IF(H37&lt;=I37,"Dentro da meta","Fora da meta"))</f>
        <v/>
      </c>
      <c r="O37" s="7" t="n"/>
      <c r="P37" s="11">
        <f>IF(A37="","",COUNTIF($M$11:$M$110,M37))</f>
        <v/>
      </c>
    </row>
    <row r="38">
      <c r="A38" s="7" t="n"/>
      <c r="B38" s="26" t="n"/>
      <c r="C38" s="7" t="n"/>
      <c r="D38" s="3" t="n"/>
      <c r="E38" s="3" t="n"/>
      <c r="F38" s="3" t="n"/>
      <c r="G38" s="7" t="n"/>
      <c r="H38" s="9" t="n"/>
      <c r="I38" s="9" t="n"/>
      <c r="J38" s="12">
        <f>IF(A38="","",IFERROR(H38-I38,0))</f>
        <v/>
      </c>
      <c r="K38" s="3" t="n"/>
      <c r="L38" s="3" t="n"/>
      <c r="M38" s="3" t="n"/>
      <c r="N38" s="13">
        <f>IF(A38="","",IF(H38&lt;=I38,"Dentro da meta","Fora da meta"))</f>
        <v/>
      </c>
      <c r="O38" s="7" t="n"/>
      <c r="P38" s="14">
        <f>IF(A38="","",COUNTIF($M$11:$M$110,M38))</f>
        <v/>
      </c>
    </row>
    <row r="39">
      <c r="A39" s="7" t="n"/>
      <c r="B39" s="26" t="n"/>
      <c r="C39" s="7" t="n"/>
      <c r="D39" s="3" t="n"/>
      <c r="E39" s="3" t="n"/>
      <c r="F39" s="3" t="n"/>
      <c r="G39" s="7" t="n"/>
      <c r="H39" s="9" t="n"/>
      <c r="I39" s="9" t="n"/>
      <c r="J39" s="5">
        <f>IF(A39="","",IFERROR(H39-I39,0))</f>
        <v/>
      </c>
      <c r="K39" s="3" t="n"/>
      <c r="L39" s="3" t="n"/>
      <c r="M39" s="3" t="n"/>
      <c r="N39" s="10">
        <f>IF(A39="","",IF(H39&lt;=I39,"Dentro da meta","Fora da meta"))</f>
        <v/>
      </c>
      <c r="O39" s="7" t="n"/>
      <c r="P39" s="11">
        <f>IF(A39="","",COUNTIF($M$11:$M$110,M39))</f>
        <v/>
      </c>
    </row>
    <row r="40">
      <c r="A40" s="7" t="n"/>
      <c r="B40" s="26" t="n"/>
      <c r="C40" s="7" t="n"/>
      <c r="D40" s="3" t="n"/>
      <c r="E40" s="3" t="n"/>
      <c r="F40" s="3" t="n"/>
      <c r="G40" s="7" t="n"/>
      <c r="H40" s="9" t="n"/>
      <c r="I40" s="9" t="n"/>
      <c r="J40" s="12">
        <f>IF(A40="","",IFERROR(H40-I40,0))</f>
        <v/>
      </c>
      <c r="K40" s="3" t="n"/>
      <c r="L40" s="3" t="n"/>
      <c r="M40" s="3" t="n"/>
      <c r="N40" s="13">
        <f>IF(A40="","",IF(H40&lt;=I40,"Dentro da meta","Fora da meta"))</f>
        <v/>
      </c>
      <c r="O40" s="7" t="n"/>
      <c r="P40" s="14">
        <f>IF(A40="","",COUNTIF($M$11:$M$110,M40))</f>
        <v/>
      </c>
    </row>
    <row r="41">
      <c r="A41" s="7" t="n"/>
      <c r="B41" s="26" t="n"/>
      <c r="C41" s="7" t="n"/>
      <c r="D41" s="3" t="n"/>
      <c r="E41" s="3" t="n"/>
      <c r="F41" s="3" t="n"/>
      <c r="G41" s="7" t="n"/>
      <c r="H41" s="9" t="n"/>
      <c r="I41" s="9" t="n"/>
      <c r="J41" s="5">
        <f>IF(A41="","",IFERROR(H41-I41,0))</f>
        <v/>
      </c>
      <c r="K41" s="3" t="n"/>
      <c r="L41" s="3" t="n"/>
      <c r="M41" s="3" t="n"/>
      <c r="N41" s="10">
        <f>IF(A41="","",IF(H41&lt;=I41,"Dentro da meta","Fora da meta"))</f>
        <v/>
      </c>
      <c r="O41" s="7" t="n"/>
      <c r="P41" s="11">
        <f>IF(A41="","",COUNTIF($M$11:$M$110,M41))</f>
        <v/>
      </c>
    </row>
    <row r="42">
      <c r="A42" s="7" t="n"/>
      <c r="B42" s="26" t="n"/>
      <c r="C42" s="7" t="n"/>
      <c r="D42" s="3" t="n"/>
      <c r="E42" s="3" t="n"/>
      <c r="F42" s="3" t="n"/>
      <c r="G42" s="7" t="n"/>
      <c r="H42" s="9" t="n"/>
      <c r="I42" s="9" t="n"/>
      <c r="J42" s="12">
        <f>IF(A42="","",IFERROR(H42-I42,0))</f>
        <v/>
      </c>
      <c r="K42" s="3" t="n"/>
      <c r="L42" s="3" t="n"/>
      <c r="M42" s="3" t="n"/>
      <c r="N42" s="13">
        <f>IF(A42="","",IF(H42&lt;=I42,"Dentro da meta","Fora da meta"))</f>
        <v/>
      </c>
      <c r="O42" s="7" t="n"/>
      <c r="P42" s="14">
        <f>IF(A42="","",COUNTIF($M$11:$M$110,M42))</f>
        <v/>
      </c>
    </row>
    <row r="43">
      <c r="A43" s="7" t="n"/>
      <c r="B43" s="26" t="n"/>
      <c r="C43" s="7" t="n"/>
      <c r="D43" s="3" t="n"/>
      <c r="E43" s="3" t="n"/>
      <c r="F43" s="3" t="n"/>
      <c r="G43" s="7" t="n"/>
      <c r="H43" s="9" t="n"/>
      <c r="I43" s="9" t="n"/>
      <c r="J43" s="5">
        <f>IF(A43="","",IFERROR(H43-I43,0))</f>
        <v/>
      </c>
      <c r="K43" s="3" t="n"/>
      <c r="L43" s="3" t="n"/>
      <c r="M43" s="3" t="n"/>
      <c r="N43" s="10">
        <f>IF(A43="","",IF(H43&lt;=I43,"Dentro da meta","Fora da meta"))</f>
        <v/>
      </c>
      <c r="O43" s="7" t="n"/>
      <c r="P43" s="11">
        <f>IF(A43="","",COUNTIF($M$11:$M$110,M43))</f>
        <v/>
      </c>
    </row>
    <row r="44">
      <c r="A44" s="7" t="n"/>
      <c r="B44" s="26" t="n"/>
      <c r="C44" s="7" t="n"/>
      <c r="D44" s="3" t="n"/>
      <c r="E44" s="3" t="n"/>
      <c r="F44" s="3" t="n"/>
      <c r="G44" s="7" t="n"/>
      <c r="H44" s="9" t="n"/>
      <c r="I44" s="9" t="n"/>
      <c r="J44" s="12">
        <f>IF(A44="","",IFERROR(H44-I44,0))</f>
        <v/>
      </c>
      <c r="K44" s="3" t="n"/>
      <c r="L44" s="3" t="n"/>
      <c r="M44" s="3" t="n"/>
      <c r="N44" s="13">
        <f>IF(A44="","",IF(H44&lt;=I44,"Dentro da meta","Fora da meta"))</f>
        <v/>
      </c>
      <c r="O44" s="7" t="n"/>
      <c r="P44" s="14">
        <f>IF(A44="","",COUNTIF($M$11:$M$110,M44))</f>
        <v/>
      </c>
    </row>
    <row r="45">
      <c r="A45" s="7" t="n"/>
      <c r="B45" s="26" t="n"/>
      <c r="C45" s="7" t="n"/>
      <c r="D45" s="3" t="n"/>
      <c r="E45" s="3" t="n"/>
      <c r="F45" s="3" t="n"/>
      <c r="G45" s="7" t="n"/>
      <c r="H45" s="9" t="n"/>
      <c r="I45" s="9" t="n"/>
      <c r="J45" s="5">
        <f>IF(A45="","",IFERROR(H45-I45,0))</f>
        <v/>
      </c>
      <c r="K45" s="3" t="n"/>
      <c r="L45" s="3" t="n"/>
      <c r="M45" s="3" t="n"/>
      <c r="N45" s="10">
        <f>IF(A45="","",IF(H45&lt;=I45,"Dentro da meta","Fora da meta"))</f>
        <v/>
      </c>
      <c r="O45" s="7" t="n"/>
      <c r="P45" s="11">
        <f>IF(A45="","",COUNTIF($M$11:$M$110,M45))</f>
        <v/>
      </c>
    </row>
    <row r="46">
      <c r="A46" s="7" t="n"/>
      <c r="B46" s="26" t="n"/>
      <c r="C46" s="7" t="n"/>
      <c r="D46" s="3" t="n"/>
      <c r="E46" s="3" t="n"/>
      <c r="F46" s="3" t="n"/>
      <c r="G46" s="7" t="n"/>
      <c r="H46" s="9" t="n"/>
      <c r="I46" s="9" t="n"/>
      <c r="J46" s="12">
        <f>IF(A46="","",IFERROR(H46-I46,0))</f>
        <v/>
      </c>
      <c r="K46" s="3" t="n"/>
      <c r="L46" s="3" t="n"/>
      <c r="M46" s="3" t="n"/>
      <c r="N46" s="13">
        <f>IF(A46="","",IF(H46&lt;=I46,"Dentro da meta","Fora da meta"))</f>
        <v/>
      </c>
      <c r="O46" s="7" t="n"/>
      <c r="P46" s="14">
        <f>IF(A46="","",COUNTIF($M$11:$M$110,M46))</f>
        <v/>
      </c>
    </row>
    <row r="47">
      <c r="A47" s="7" t="n"/>
      <c r="B47" s="26" t="n"/>
      <c r="C47" s="7" t="n"/>
      <c r="D47" s="3" t="n"/>
      <c r="E47" s="3" t="n"/>
      <c r="F47" s="3" t="n"/>
      <c r="G47" s="7" t="n"/>
      <c r="H47" s="9" t="n"/>
      <c r="I47" s="9" t="n"/>
      <c r="J47" s="5">
        <f>IF(A47="","",IFERROR(H47-I47,0))</f>
        <v/>
      </c>
      <c r="K47" s="3" t="n"/>
      <c r="L47" s="3" t="n"/>
      <c r="M47" s="3" t="n"/>
      <c r="N47" s="10">
        <f>IF(A47="","",IF(H47&lt;=I47,"Dentro da meta","Fora da meta"))</f>
        <v/>
      </c>
      <c r="O47" s="7" t="n"/>
      <c r="P47" s="11">
        <f>IF(A47="","",COUNTIF($M$11:$M$110,M47))</f>
        <v/>
      </c>
    </row>
    <row r="48">
      <c r="A48" s="7" t="n"/>
      <c r="B48" s="26" t="n"/>
      <c r="C48" s="7" t="n"/>
      <c r="D48" s="3" t="n"/>
      <c r="E48" s="3" t="n"/>
      <c r="F48" s="3" t="n"/>
      <c r="G48" s="7" t="n"/>
      <c r="H48" s="9" t="n"/>
      <c r="I48" s="9" t="n"/>
      <c r="J48" s="12">
        <f>IF(A48="","",IFERROR(H48-I48,0))</f>
        <v/>
      </c>
      <c r="K48" s="3" t="n"/>
      <c r="L48" s="3" t="n"/>
      <c r="M48" s="3" t="n"/>
      <c r="N48" s="13">
        <f>IF(A48="","",IF(H48&lt;=I48,"Dentro da meta","Fora da meta"))</f>
        <v/>
      </c>
      <c r="O48" s="7" t="n"/>
      <c r="P48" s="14">
        <f>IF(A48="","",COUNTIF($M$11:$M$110,M48))</f>
        <v/>
      </c>
    </row>
    <row r="49">
      <c r="A49" s="7" t="n"/>
      <c r="B49" s="26" t="n"/>
      <c r="C49" s="7" t="n"/>
      <c r="D49" s="3" t="n"/>
      <c r="E49" s="3" t="n"/>
      <c r="F49" s="3" t="n"/>
      <c r="G49" s="7" t="n"/>
      <c r="H49" s="9" t="n"/>
      <c r="I49" s="9" t="n"/>
      <c r="J49" s="5">
        <f>IF(A49="","",IFERROR(H49-I49,0))</f>
        <v/>
      </c>
      <c r="K49" s="3" t="n"/>
      <c r="L49" s="3" t="n"/>
      <c r="M49" s="3" t="n"/>
      <c r="N49" s="10">
        <f>IF(A49="","",IF(H49&lt;=I49,"Dentro da meta","Fora da meta"))</f>
        <v/>
      </c>
      <c r="O49" s="7" t="n"/>
      <c r="P49" s="11">
        <f>IF(A49="","",COUNTIF($M$11:$M$110,M49))</f>
        <v/>
      </c>
    </row>
    <row r="50">
      <c r="A50" s="7" t="n"/>
      <c r="B50" s="26" t="n"/>
      <c r="C50" s="7" t="n"/>
      <c r="D50" s="3" t="n"/>
      <c r="E50" s="3" t="n"/>
      <c r="F50" s="3" t="n"/>
      <c r="G50" s="7" t="n"/>
      <c r="H50" s="9" t="n"/>
      <c r="I50" s="9" t="n"/>
      <c r="J50" s="12">
        <f>IF(A50="","",IFERROR(H50-I50,0))</f>
        <v/>
      </c>
      <c r="K50" s="3" t="n"/>
      <c r="L50" s="3" t="n"/>
      <c r="M50" s="3" t="n"/>
      <c r="N50" s="13">
        <f>IF(A50="","",IF(H50&lt;=I50,"Dentro da meta","Fora da meta"))</f>
        <v/>
      </c>
      <c r="O50" s="7" t="n"/>
      <c r="P50" s="14">
        <f>IF(A50="","",COUNTIF($M$11:$M$110,M50))</f>
        <v/>
      </c>
    </row>
    <row r="51">
      <c r="A51" s="7" t="n"/>
      <c r="B51" s="26" t="n"/>
      <c r="C51" s="7" t="n"/>
      <c r="D51" s="3" t="n"/>
      <c r="E51" s="3" t="n"/>
      <c r="F51" s="3" t="n"/>
      <c r="G51" s="7" t="n"/>
      <c r="H51" s="9" t="n"/>
      <c r="I51" s="9" t="n"/>
      <c r="J51" s="5">
        <f>IF(A51="","",IFERROR(H51-I51,0))</f>
        <v/>
      </c>
      <c r="K51" s="3" t="n"/>
      <c r="L51" s="3" t="n"/>
      <c r="M51" s="3" t="n"/>
      <c r="N51" s="10">
        <f>IF(A51="","",IF(H51&lt;=I51,"Dentro da meta","Fora da meta"))</f>
        <v/>
      </c>
      <c r="O51" s="7" t="n"/>
      <c r="P51" s="11">
        <f>IF(A51="","",COUNTIF($M$11:$M$110,M51))</f>
        <v/>
      </c>
    </row>
    <row r="52">
      <c r="A52" s="7" t="n"/>
      <c r="B52" s="26" t="n"/>
      <c r="C52" s="7" t="n"/>
      <c r="D52" s="3" t="n"/>
      <c r="E52" s="3" t="n"/>
      <c r="F52" s="3" t="n"/>
      <c r="G52" s="7" t="n"/>
      <c r="H52" s="9" t="n"/>
      <c r="I52" s="9" t="n"/>
      <c r="J52" s="12">
        <f>IF(A52="","",IFERROR(H52-I52,0))</f>
        <v/>
      </c>
      <c r="K52" s="3" t="n"/>
      <c r="L52" s="3" t="n"/>
      <c r="M52" s="3" t="n"/>
      <c r="N52" s="13">
        <f>IF(A52="","",IF(H52&lt;=I52,"Dentro da meta","Fora da meta"))</f>
        <v/>
      </c>
      <c r="O52" s="7" t="n"/>
      <c r="P52" s="14">
        <f>IF(A52="","",COUNTIF($M$11:$M$110,M52))</f>
        <v/>
      </c>
    </row>
    <row r="53">
      <c r="A53" s="7" t="n"/>
      <c r="B53" s="26" t="n"/>
      <c r="C53" s="7" t="n"/>
      <c r="D53" s="3" t="n"/>
      <c r="E53" s="3" t="n"/>
      <c r="F53" s="3" t="n"/>
      <c r="G53" s="7" t="n"/>
      <c r="H53" s="9" t="n"/>
      <c r="I53" s="9" t="n"/>
      <c r="J53" s="5">
        <f>IF(A53="","",IFERROR(H53-I53,0))</f>
        <v/>
      </c>
      <c r="K53" s="3" t="n"/>
      <c r="L53" s="3" t="n"/>
      <c r="M53" s="3" t="n"/>
      <c r="N53" s="10">
        <f>IF(A53="","",IF(H53&lt;=I53,"Dentro da meta","Fora da meta"))</f>
        <v/>
      </c>
      <c r="O53" s="7" t="n"/>
      <c r="P53" s="11">
        <f>IF(A53="","",COUNTIF($M$11:$M$110,M53))</f>
        <v/>
      </c>
    </row>
    <row r="54">
      <c r="A54" s="7" t="n"/>
      <c r="B54" s="26" t="n"/>
      <c r="C54" s="7" t="n"/>
      <c r="D54" s="3" t="n"/>
      <c r="E54" s="3" t="n"/>
      <c r="F54" s="3" t="n"/>
      <c r="G54" s="7" t="n"/>
      <c r="H54" s="9" t="n"/>
      <c r="I54" s="9" t="n"/>
      <c r="J54" s="12">
        <f>IF(A54="","",IFERROR(H54-I54,0))</f>
        <v/>
      </c>
      <c r="K54" s="3" t="n"/>
      <c r="L54" s="3" t="n"/>
      <c r="M54" s="3" t="n"/>
      <c r="N54" s="13">
        <f>IF(A54="","",IF(H54&lt;=I54,"Dentro da meta","Fora da meta"))</f>
        <v/>
      </c>
      <c r="O54" s="7" t="n"/>
      <c r="P54" s="14">
        <f>IF(A54="","",COUNTIF($M$11:$M$110,M54))</f>
        <v/>
      </c>
    </row>
    <row r="55">
      <c r="A55" s="7" t="n"/>
      <c r="B55" s="26" t="n"/>
      <c r="C55" s="7" t="n"/>
      <c r="D55" s="3" t="n"/>
      <c r="E55" s="3" t="n"/>
      <c r="F55" s="3" t="n"/>
      <c r="G55" s="7" t="n"/>
      <c r="H55" s="9" t="n"/>
      <c r="I55" s="9" t="n"/>
      <c r="J55" s="5">
        <f>IF(A55="","",IFERROR(H55-I55,0))</f>
        <v/>
      </c>
      <c r="K55" s="3" t="n"/>
      <c r="L55" s="3" t="n"/>
      <c r="M55" s="3" t="n"/>
      <c r="N55" s="10">
        <f>IF(A55="","",IF(H55&lt;=I55,"Dentro da meta","Fora da meta"))</f>
        <v/>
      </c>
      <c r="O55" s="7" t="n"/>
      <c r="P55" s="11">
        <f>IF(A55="","",COUNTIF($M$11:$M$110,M55))</f>
        <v/>
      </c>
    </row>
    <row r="56">
      <c r="A56" s="7" t="n"/>
      <c r="B56" s="26" t="n"/>
      <c r="C56" s="7" t="n"/>
      <c r="D56" s="3" t="n"/>
      <c r="E56" s="3" t="n"/>
      <c r="F56" s="3" t="n"/>
      <c r="G56" s="7" t="n"/>
      <c r="H56" s="9" t="n"/>
      <c r="I56" s="9" t="n"/>
      <c r="J56" s="12">
        <f>IF(A56="","",IFERROR(H56-I56,0))</f>
        <v/>
      </c>
      <c r="K56" s="3" t="n"/>
      <c r="L56" s="3" t="n"/>
      <c r="M56" s="3" t="n"/>
      <c r="N56" s="13">
        <f>IF(A56="","",IF(H56&lt;=I56,"Dentro da meta","Fora da meta"))</f>
        <v/>
      </c>
      <c r="O56" s="7" t="n"/>
      <c r="P56" s="14">
        <f>IF(A56="","",COUNTIF($M$11:$M$110,M56))</f>
        <v/>
      </c>
    </row>
    <row r="57">
      <c r="A57" s="7" t="n"/>
      <c r="B57" s="26" t="n"/>
      <c r="C57" s="7" t="n"/>
      <c r="D57" s="3" t="n"/>
      <c r="E57" s="3" t="n"/>
      <c r="F57" s="3" t="n"/>
      <c r="G57" s="7" t="n"/>
      <c r="H57" s="9" t="n"/>
      <c r="I57" s="9" t="n"/>
      <c r="J57" s="5">
        <f>IF(A57="","",IFERROR(H57-I57,0))</f>
        <v/>
      </c>
      <c r="K57" s="3" t="n"/>
      <c r="L57" s="3" t="n"/>
      <c r="M57" s="3" t="n"/>
      <c r="N57" s="10">
        <f>IF(A57="","",IF(H57&lt;=I57,"Dentro da meta","Fora da meta"))</f>
        <v/>
      </c>
      <c r="O57" s="7" t="n"/>
      <c r="P57" s="11">
        <f>IF(A57="","",COUNTIF($M$11:$M$110,M57))</f>
        <v/>
      </c>
    </row>
    <row r="58">
      <c r="A58" s="7" t="n"/>
      <c r="B58" s="26" t="n"/>
      <c r="C58" s="7" t="n"/>
      <c r="D58" s="3" t="n"/>
      <c r="E58" s="3" t="n"/>
      <c r="F58" s="3" t="n"/>
      <c r="G58" s="7" t="n"/>
      <c r="H58" s="9" t="n"/>
      <c r="I58" s="9" t="n"/>
      <c r="J58" s="12">
        <f>IF(A58="","",IFERROR(H58-I58,0))</f>
        <v/>
      </c>
      <c r="K58" s="3" t="n"/>
      <c r="L58" s="3" t="n"/>
      <c r="M58" s="3" t="n"/>
      <c r="N58" s="13">
        <f>IF(A58="","",IF(H58&lt;=I58,"Dentro da meta","Fora da meta"))</f>
        <v/>
      </c>
      <c r="O58" s="7" t="n"/>
      <c r="P58" s="14">
        <f>IF(A58="","",COUNTIF($M$11:$M$110,M58))</f>
        <v/>
      </c>
    </row>
    <row r="59">
      <c r="A59" s="7" t="n"/>
      <c r="B59" s="26" t="n"/>
      <c r="C59" s="7" t="n"/>
      <c r="D59" s="3" t="n"/>
      <c r="E59" s="3" t="n"/>
      <c r="F59" s="3" t="n"/>
      <c r="G59" s="7" t="n"/>
      <c r="H59" s="9" t="n"/>
      <c r="I59" s="9" t="n"/>
      <c r="J59" s="5">
        <f>IF(A59="","",IFERROR(H59-I59,0))</f>
        <v/>
      </c>
      <c r="K59" s="3" t="n"/>
      <c r="L59" s="3" t="n"/>
      <c r="M59" s="3" t="n"/>
      <c r="N59" s="10">
        <f>IF(A59="","",IF(H59&lt;=I59,"Dentro da meta","Fora da meta"))</f>
        <v/>
      </c>
      <c r="O59" s="7" t="n"/>
      <c r="P59" s="11">
        <f>IF(A59="","",COUNTIF($M$11:$M$110,M59))</f>
        <v/>
      </c>
    </row>
    <row r="60">
      <c r="A60" s="7" t="n"/>
      <c r="B60" s="26" t="n"/>
      <c r="C60" s="7" t="n"/>
      <c r="D60" s="3" t="n"/>
      <c r="E60" s="3" t="n"/>
      <c r="F60" s="3" t="n"/>
      <c r="G60" s="7" t="n"/>
      <c r="H60" s="9" t="n"/>
      <c r="I60" s="9" t="n"/>
      <c r="J60" s="12">
        <f>IF(A60="","",IFERROR(H60-I60,0))</f>
        <v/>
      </c>
      <c r="K60" s="3" t="n"/>
      <c r="L60" s="3" t="n"/>
      <c r="M60" s="3" t="n"/>
      <c r="N60" s="13">
        <f>IF(A60="","",IF(H60&lt;=I60,"Dentro da meta","Fora da meta"))</f>
        <v/>
      </c>
      <c r="O60" s="7" t="n"/>
      <c r="P60" s="14">
        <f>IF(A60="","",COUNTIF($M$11:$M$110,M60))</f>
        <v/>
      </c>
    </row>
    <row r="61">
      <c r="A61" s="7" t="n"/>
      <c r="B61" s="26" t="n"/>
      <c r="C61" s="7" t="n"/>
      <c r="D61" s="3" t="n"/>
      <c r="E61" s="3" t="n"/>
      <c r="F61" s="3" t="n"/>
      <c r="G61" s="7" t="n"/>
      <c r="H61" s="9" t="n"/>
      <c r="I61" s="9" t="n"/>
      <c r="J61" s="5">
        <f>IF(A61="","",IFERROR(H61-I61,0))</f>
        <v/>
      </c>
      <c r="K61" s="3" t="n"/>
      <c r="L61" s="3" t="n"/>
      <c r="M61" s="3" t="n"/>
      <c r="N61" s="10">
        <f>IF(A61="","",IF(H61&lt;=I61,"Dentro da meta","Fora da meta"))</f>
        <v/>
      </c>
      <c r="O61" s="7" t="n"/>
      <c r="P61" s="11">
        <f>IF(A61="","",COUNTIF($M$11:$M$110,M61))</f>
        <v/>
      </c>
    </row>
    <row r="62">
      <c r="A62" s="7" t="n"/>
      <c r="B62" s="26" t="n"/>
      <c r="C62" s="7" t="n"/>
      <c r="D62" s="3" t="n"/>
      <c r="E62" s="3" t="n"/>
      <c r="F62" s="3" t="n"/>
      <c r="G62" s="7" t="n"/>
      <c r="H62" s="9" t="n"/>
      <c r="I62" s="9" t="n"/>
      <c r="J62" s="12">
        <f>IF(A62="","",IFERROR(H62-I62,0))</f>
        <v/>
      </c>
      <c r="K62" s="3" t="n"/>
      <c r="L62" s="3" t="n"/>
      <c r="M62" s="3" t="n"/>
      <c r="N62" s="13">
        <f>IF(A62="","",IF(H62&lt;=I62,"Dentro da meta","Fora da meta"))</f>
        <v/>
      </c>
      <c r="O62" s="7" t="n"/>
      <c r="P62" s="14">
        <f>IF(A62="","",COUNTIF($M$11:$M$110,M62))</f>
        <v/>
      </c>
    </row>
    <row r="63">
      <c r="A63" s="7" t="n"/>
      <c r="B63" s="26" t="n"/>
      <c r="C63" s="7" t="n"/>
      <c r="D63" s="3" t="n"/>
      <c r="E63" s="3" t="n"/>
      <c r="F63" s="3" t="n"/>
      <c r="G63" s="7" t="n"/>
      <c r="H63" s="9" t="n"/>
      <c r="I63" s="9" t="n"/>
      <c r="J63" s="5">
        <f>IF(A63="","",IFERROR(H63-I63,0))</f>
        <v/>
      </c>
      <c r="K63" s="3" t="n"/>
      <c r="L63" s="3" t="n"/>
      <c r="M63" s="3" t="n"/>
      <c r="N63" s="10">
        <f>IF(A63="","",IF(H63&lt;=I63,"Dentro da meta","Fora da meta"))</f>
        <v/>
      </c>
      <c r="O63" s="7" t="n"/>
      <c r="P63" s="11">
        <f>IF(A63="","",COUNTIF($M$11:$M$110,M63))</f>
        <v/>
      </c>
    </row>
    <row r="64">
      <c r="A64" s="7" t="n"/>
      <c r="B64" s="26" t="n"/>
      <c r="C64" s="7" t="n"/>
      <c r="D64" s="3" t="n"/>
      <c r="E64" s="3" t="n"/>
      <c r="F64" s="3" t="n"/>
      <c r="G64" s="7" t="n"/>
      <c r="H64" s="9" t="n"/>
      <c r="I64" s="9" t="n"/>
      <c r="J64" s="12">
        <f>IF(A64="","",IFERROR(H64-I64,0))</f>
        <v/>
      </c>
      <c r="K64" s="3" t="n"/>
      <c r="L64" s="3" t="n"/>
      <c r="M64" s="3" t="n"/>
      <c r="N64" s="13">
        <f>IF(A64="","",IF(H64&lt;=I64,"Dentro da meta","Fora da meta"))</f>
        <v/>
      </c>
      <c r="O64" s="7" t="n"/>
      <c r="P64" s="14">
        <f>IF(A64="","",COUNTIF($M$11:$M$110,M64))</f>
        <v/>
      </c>
    </row>
    <row r="65">
      <c r="A65" s="7" t="n"/>
      <c r="B65" s="26" t="n"/>
      <c r="C65" s="7" t="n"/>
      <c r="D65" s="3" t="n"/>
      <c r="E65" s="3" t="n"/>
      <c r="F65" s="3" t="n"/>
      <c r="G65" s="7" t="n"/>
      <c r="H65" s="9" t="n"/>
      <c r="I65" s="9" t="n"/>
      <c r="J65" s="5">
        <f>IF(A65="","",IFERROR(H65-I65,0))</f>
        <v/>
      </c>
      <c r="K65" s="3" t="n"/>
      <c r="L65" s="3" t="n"/>
      <c r="M65" s="3" t="n"/>
      <c r="N65" s="10">
        <f>IF(A65="","",IF(H65&lt;=I65,"Dentro da meta","Fora da meta"))</f>
        <v/>
      </c>
      <c r="O65" s="7" t="n"/>
      <c r="P65" s="11">
        <f>IF(A65="","",COUNTIF($M$11:$M$110,M65))</f>
        <v/>
      </c>
    </row>
    <row r="66">
      <c r="A66" s="7" t="n"/>
      <c r="B66" s="26" t="n"/>
      <c r="C66" s="7" t="n"/>
      <c r="D66" s="3" t="n"/>
      <c r="E66" s="3" t="n"/>
      <c r="F66" s="3" t="n"/>
      <c r="G66" s="7" t="n"/>
      <c r="H66" s="9" t="n"/>
      <c r="I66" s="9" t="n"/>
      <c r="J66" s="12">
        <f>IF(A66="","",IFERROR(H66-I66,0))</f>
        <v/>
      </c>
      <c r="K66" s="3" t="n"/>
      <c r="L66" s="3" t="n"/>
      <c r="M66" s="3" t="n"/>
      <c r="N66" s="13">
        <f>IF(A66="","",IF(H66&lt;=I66,"Dentro da meta","Fora da meta"))</f>
        <v/>
      </c>
      <c r="O66" s="7" t="n"/>
      <c r="P66" s="14">
        <f>IF(A66="","",COUNTIF($M$11:$M$110,M66))</f>
        <v/>
      </c>
    </row>
    <row r="67">
      <c r="A67" s="7" t="n"/>
      <c r="B67" s="26" t="n"/>
      <c r="C67" s="7" t="n"/>
      <c r="D67" s="3" t="n"/>
      <c r="E67" s="3" t="n"/>
      <c r="F67" s="3" t="n"/>
      <c r="G67" s="7" t="n"/>
      <c r="H67" s="9" t="n"/>
      <c r="I67" s="9" t="n"/>
      <c r="J67" s="5">
        <f>IF(A67="","",IFERROR(H67-I67,0))</f>
        <v/>
      </c>
      <c r="K67" s="3" t="n"/>
      <c r="L67" s="3" t="n"/>
      <c r="M67" s="3" t="n"/>
      <c r="N67" s="10">
        <f>IF(A67="","",IF(H67&lt;=I67,"Dentro da meta","Fora da meta"))</f>
        <v/>
      </c>
      <c r="O67" s="7" t="n"/>
      <c r="P67" s="11">
        <f>IF(A67="","",COUNTIF($M$11:$M$110,M67))</f>
        <v/>
      </c>
    </row>
    <row r="68">
      <c r="A68" s="7" t="n"/>
      <c r="B68" s="26" t="n"/>
      <c r="C68" s="7" t="n"/>
      <c r="D68" s="3" t="n"/>
      <c r="E68" s="3" t="n"/>
      <c r="F68" s="3" t="n"/>
      <c r="G68" s="7" t="n"/>
      <c r="H68" s="9" t="n"/>
      <c r="I68" s="9" t="n"/>
      <c r="J68" s="12">
        <f>IF(A68="","",IFERROR(H68-I68,0))</f>
        <v/>
      </c>
      <c r="K68" s="3" t="n"/>
      <c r="L68" s="3" t="n"/>
      <c r="M68" s="3" t="n"/>
      <c r="N68" s="13">
        <f>IF(A68="","",IF(H68&lt;=I68,"Dentro da meta","Fora da meta"))</f>
        <v/>
      </c>
      <c r="O68" s="7" t="n"/>
      <c r="P68" s="14">
        <f>IF(A68="","",COUNTIF($M$11:$M$110,M68))</f>
        <v/>
      </c>
    </row>
    <row r="69">
      <c r="A69" s="7" t="n"/>
      <c r="B69" s="26" t="n"/>
      <c r="C69" s="7" t="n"/>
      <c r="D69" s="3" t="n"/>
      <c r="E69" s="3" t="n"/>
      <c r="F69" s="3" t="n"/>
      <c r="G69" s="7" t="n"/>
      <c r="H69" s="9" t="n"/>
      <c r="I69" s="9" t="n"/>
      <c r="J69" s="5">
        <f>IF(A69="","",IFERROR(H69-I69,0))</f>
        <v/>
      </c>
      <c r="K69" s="3" t="n"/>
      <c r="L69" s="3" t="n"/>
      <c r="M69" s="3" t="n"/>
      <c r="N69" s="10">
        <f>IF(A69="","",IF(H69&lt;=I69,"Dentro da meta","Fora da meta"))</f>
        <v/>
      </c>
      <c r="O69" s="7" t="n"/>
      <c r="P69" s="11">
        <f>IF(A69="","",COUNTIF($M$11:$M$110,M69))</f>
        <v/>
      </c>
    </row>
    <row r="70">
      <c r="A70" s="7" t="n"/>
      <c r="B70" s="26" t="n"/>
      <c r="C70" s="7" t="n"/>
      <c r="D70" s="3" t="n"/>
      <c r="E70" s="3" t="n"/>
      <c r="F70" s="3" t="n"/>
      <c r="G70" s="7" t="n"/>
      <c r="H70" s="9" t="n"/>
      <c r="I70" s="9" t="n"/>
      <c r="J70" s="12">
        <f>IF(A70="","",IFERROR(H70-I70,0))</f>
        <v/>
      </c>
      <c r="K70" s="3" t="n"/>
      <c r="L70" s="3" t="n"/>
      <c r="M70" s="3" t="n"/>
      <c r="N70" s="13">
        <f>IF(A70="","",IF(H70&lt;=I70,"Dentro da meta","Fora da meta"))</f>
        <v/>
      </c>
      <c r="O70" s="7" t="n"/>
      <c r="P70" s="14">
        <f>IF(A70="","",COUNTIF($M$11:$M$110,M70))</f>
        <v/>
      </c>
    </row>
    <row r="71">
      <c r="A71" s="7" t="n"/>
      <c r="B71" s="26" t="n"/>
      <c r="C71" s="7" t="n"/>
      <c r="D71" s="3" t="n"/>
      <c r="E71" s="3" t="n"/>
      <c r="F71" s="3" t="n"/>
      <c r="G71" s="7" t="n"/>
      <c r="H71" s="9" t="n"/>
      <c r="I71" s="9" t="n"/>
      <c r="J71" s="5">
        <f>IF(A71="","",IFERROR(H71-I71,0))</f>
        <v/>
      </c>
      <c r="K71" s="3" t="n"/>
      <c r="L71" s="3" t="n"/>
      <c r="M71" s="3" t="n"/>
      <c r="N71" s="10">
        <f>IF(A71="","",IF(H71&lt;=I71,"Dentro da meta","Fora da meta"))</f>
        <v/>
      </c>
      <c r="O71" s="7" t="n"/>
      <c r="P71" s="11">
        <f>IF(A71="","",COUNTIF($M$11:$M$110,M71))</f>
        <v/>
      </c>
    </row>
    <row r="72">
      <c r="A72" s="7" t="n"/>
      <c r="B72" s="26" t="n"/>
      <c r="C72" s="7" t="n"/>
      <c r="D72" s="3" t="n"/>
      <c r="E72" s="3" t="n"/>
      <c r="F72" s="3" t="n"/>
      <c r="G72" s="7" t="n"/>
      <c r="H72" s="9" t="n"/>
      <c r="I72" s="9" t="n"/>
      <c r="J72" s="12">
        <f>IF(A72="","",IFERROR(H72-I72,0))</f>
        <v/>
      </c>
      <c r="K72" s="3" t="n"/>
      <c r="L72" s="3" t="n"/>
      <c r="M72" s="3" t="n"/>
      <c r="N72" s="13">
        <f>IF(A72="","",IF(H72&lt;=I72,"Dentro da meta","Fora da meta"))</f>
        <v/>
      </c>
      <c r="O72" s="7" t="n"/>
      <c r="P72" s="14">
        <f>IF(A72="","",COUNTIF($M$11:$M$110,M72))</f>
        <v/>
      </c>
    </row>
    <row r="73">
      <c r="A73" s="7" t="n"/>
      <c r="B73" s="26" t="n"/>
      <c r="C73" s="7" t="n"/>
      <c r="D73" s="3" t="n"/>
      <c r="E73" s="3" t="n"/>
      <c r="F73" s="3" t="n"/>
      <c r="G73" s="7" t="n"/>
      <c r="H73" s="9" t="n"/>
      <c r="I73" s="9" t="n"/>
      <c r="J73" s="5">
        <f>IF(A73="","",IFERROR(H73-I73,0))</f>
        <v/>
      </c>
      <c r="K73" s="3" t="n"/>
      <c r="L73" s="3" t="n"/>
      <c r="M73" s="3" t="n"/>
      <c r="N73" s="10">
        <f>IF(A73="","",IF(H73&lt;=I73,"Dentro da meta","Fora da meta"))</f>
        <v/>
      </c>
      <c r="O73" s="7" t="n"/>
      <c r="P73" s="11">
        <f>IF(A73="","",COUNTIF($M$11:$M$110,M73))</f>
        <v/>
      </c>
    </row>
    <row r="74">
      <c r="A74" s="7" t="n"/>
      <c r="B74" s="26" t="n"/>
      <c r="C74" s="7" t="n"/>
      <c r="D74" s="3" t="n"/>
      <c r="E74" s="3" t="n"/>
      <c r="F74" s="3" t="n"/>
      <c r="G74" s="7" t="n"/>
      <c r="H74" s="9" t="n"/>
      <c r="I74" s="9" t="n"/>
      <c r="J74" s="12">
        <f>IF(A74="","",IFERROR(H74-I74,0))</f>
        <v/>
      </c>
      <c r="K74" s="3" t="n"/>
      <c r="L74" s="3" t="n"/>
      <c r="M74" s="3" t="n"/>
      <c r="N74" s="13">
        <f>IF(A74="","",IF(H74&lt;=I74,"Dentro da meta","Fora da meta"))</f>
        <v/>
      </c>
      <c r="O74" s="7" t="n"/>
      <c r="P74" s="14">
        <f>IF(A74="","",COUNTIF($M$11:$M$110,M74))</f>
        <v/>
      </c>
    </row>
    <row r="75">
      <c r="A75" s="7" t="n"/>
      <c r="B75" s="26" t="n"/>
      <c r="C75" s="7" t="n"/>
      <c r="D75" s="3" t="n"/>
      <c r="E75" s="3" t="n"/>
      <c r="F75" s="3" t="n"/>
      <c r="G75" s="7" t="n"/>
      <c r="H75" s="9" t="n"/>
      <c r="I75" s="9" t="n"/>
      <c r="J75" s="5">
        <f>IF(A75="","",IFERROR(H75-I75,0))</f>
        <v/>
      </c>
      <c r="K75" s="3" t="n"/>
      <c r="L75" s="3" t="n"/>
      <c r="M75" s="3" t="n"/>
      <c r="N75" s="10">
        <f>IF(A75="","",IF(H75&lt;=I75,"Dentro da meta","Fora da meta"))</f>
        <v/>
      </c>
      <c r="O75" s="7" t="n"/>
      <c r="P75" s="11">
        <f>IF(A75="","",COUNTIF($M$11:$M$110,M75))</f>
        <v/>
      </c>
    </row>
    <row r="76">
      <c r="A76" s="7" t="n"/>
      <c r="B76" s="26" t="n"/>
      <c r="C76" s="7" t="n"/>
      <c r="D76" s="3" t="n"/>
      <c r="E76" s="3" t="n"/>
      <c r="F76" s="3" t="n"/>
      <c r="G76" s="7" t="n"/>
      <c r="H76" s="9" t="n"/>
      <c r="I76" s="9" t="n"/>
      <c r="J76" s="12">
        <f>IF(A76="","",IFERROR(H76-I76,0))</f>
        <v/>
      </c>
      <c r="K76" s="3" t="n"/>
      <c r="L76" s="3" t="n"/>
      <c r="M76" s="3" t="n"/>
      <c r="N76" s="13">
        <f>IF(A76="","",IF(H76&lt;=I76,"Dentro da meta","Fora da meta"))</f>
        <v/>
      </c>
      <c r="O76" s="7" t="n"/>
      <c r="P76" s="14">
        <f>IF(A76="","",COUNTIF($M$11:$M$110,M76))</f>
        <v/>
      </c>
    </row>
    <row r="77">
      <c r="A77" s="7" t="n"/>
      <c r="B77" s="26" t="n"/>
      <c r="C77" s="7" t="n"/>
      <c r="D77" s="3" t="n"/>
      <c r="E77" s="3" t="n"/>
      <c r="F77" s="3" t="n"/>
      <c r="G77" s="7" t="n"/>
      <c r="H77" s="9" t="n"/>
      <c r="I77" s="9" t="n"/>
      <c r="J77" s="5">
        <f>IF(A77="","",IFERROR(H77-I77,0))</f>
        <v/>
      </c>
      <c r="K77" s="3" t="n"/>
      <c r="L77" s="3" t="n"/>
      <c r="M77" s="3" t="n"/>
      <c r="N77" s="10">
        <f>IF(A77="","",IF(H77&lt;=I77,"Dentro da meta","Fora da meta"))</f>
        <v/>
      </c>
      <c r="O77" s="7" t="n"/>
      <c r="P77" s="11">
        <f>IF(A77="","",COUNTIF($M$11:$M$110,M77))</f>
        <v/>
      </c>
    </row>
    <row r="78">
      <c r="A78" s="7" t="n"/>
      <c r="B78" s="26" t="n"/>
      <c r="C78" s="7" t="n"/>
      <c r="D78" s="3" t="n"/>
      <c r="E78" s="3" t="n"/>
      <c r="F78" s="3" t="n"/>
      <c r="G78" s="7" t="n"/>
      <c r="H78" s="9" t="n"/>
      <c r="I78" s="9" t="n"/>
      <c r="J78" s="12">
        <f>IF(A78="","",IFERROR(H78-I78,0))</f>
        <v/>
      </c>
      <c r="K78" s="3" t="n"/>
      <c r="L78" s="3" t="n"/>
      <c r="M78" s="3" t="n"/>
      <c r="N78" s="13">
        <f>IF(A78="","",IF(H78&lt;=I78,"Dentro da meta","Fora da meta"))</f>
        <v/>
      </c>
      <c r="O78" s="7" t="n"/>
      <c r="P78" s="14">
        <f>IF(A78="","",COUNTIF($M$11:$M$110,M78))</f>
        <v/>
      </c>
    </row>
    <row r="79">
      <c r="A79" s="7" t="n"/>
      <c r="B79" s="26" t="n"/>
      <c r="C79" s="7" t="n"/>
      <c r="D79" s="3" t="n"/>
      <c r="E79" s="3" t="n"/>
      <c r="F79" s="3" t="n"/>
      <c r="G79" s="7" t="n"/>
      <c r="H79" s="9" t="n"/>
      <c r="I79" s="9" t="n"/>
      <c r="J79" s="5">
        <f>IF(A79="","",IFERROR(H79-I79,0))</f>
        <v/>
      </c>
      <c r="K79" s="3" t="n"/>
      <c r="L79" s="3" t="n"/>
      <c r="M79" s="3" t="n"/>
      <c r="N79" s="10">
        <f>IF(A79="","",IF(H79&lt;=I79,"Dentro da meta","Fora da meta"))</f>
        <v/>
      </c>
      <c r="O79" s="7" t="n"/>
      <c r="P79" s="11">
        <f>IF(A79="","",COUNTIF($M$11:$M$110,M79))</f>
        <v/>
      </c>
    </row>
    <row r="80">
      <c r="A80" s="7" t="n"/>
      <c r="B80" s="26" t="n"/>
      <c r="C80" s="7" t="n"/>
      <c r="D80" s="3" t="n"/>
      <c r="E80" s="3" t="n"/>
      <c r="F80" s="3" t="n"/>
      <c r="G80" s="7" t="n"/>
      <c r="H80" s="9" t="n"/>
      <c r="I80" s="9" t="n"/>
      <c r="J80" s="12">
        <f>IF(A80="","",IFERROR(H80-I80,0))</f>
        <v/>
      </c>
      <c r="K80" s="3" t="n"/>
      <c r="L80" s="3" t="n"/>
      <c r="M80" s="3" t="n"/>
      <c r="N80" s="13">
        <f>IF(A80="","",IF(H80&lt;=I80,"Dentro da meta","Fora da meta"))</f>
        <v/>
      </c>
      <c r="O80" s="7" t="n"/>
      <c r="P80" s="14">
        <f>IF(A80="","",COUNTIF($M$11:$M$110,M80))</f>
        <v/>
      </c>
    </row>
    <row r="81">
      <c r="A81" s="7" t="n"/>
      <c r="B81" s="26" t="n"/>
      <c r="C81" s="7" t="n"/>
      <c r="D81" s="3" t="n"/>
      <c r="E81" s="3" t="n"/>
      <c r="F81" s="3" t="n"/>
      <c r="G81" s="7" t="n"/>
      <c r="H81" s="9" t="n"/>
      <c r="I81" s="9" t="n"/>
      <c r="J81" s="5">
        <f>IF(A81="","",IFERROR(H81-I81,0))</f>
        <v/>
      </c>
      <c r="K81" s="3" t="n"/>
      <c r="L81" s="3" t="n"/>
      <c r="M81" s="3" t="n"/>
      <c r="N81" s="10">
        <f>IF(A81="","",IF(H81&lt;=I81,"Dentro da meta","Fora da meta"))</f>
        <v/>
      </c>
      <c r="O81" s="7" t="n"/>
      <c r="P81" s="11">
        <f>IF(A81="","",COUNTIF($M$11:$M$110,M81))</f>
        <v/>
      </c>
    </row>
    <row r="82">
      <c r="A82" s="7" t="n"/>
      <c r="B82" s="26" t="n"/>
      <c r="C82" s="7" t="n"/>
      <c r="D82" s="3" t="n"/>
      <c r="E82" s="3" t="n"/>
      <c r="F82" s="3" t="n"/>
      <c r="G82" s="7" t="n"/>
      <c r="H82" s="9" t="n"/>
      <c r="I82" s="9" t="n"/>
      <c r="J82" s="12">
        <f>IF(A82="","",IFERROR(H82-I82,0))</f>
        <v/>
      </c>
      <c r="K82" s="3" t="n"/>
      <c r="L82" s="3" t="n"/>
      <c r="M82" s="3" t="n"/>
      <c r="N82" s="13">
        <f>IF(A82="","",IF(H82&lt;=I82,"Dentro da meta","Fora da meta"))</f>
        <v/>
      </c>
      <c r="O82" s="7" t="n"/>
      <c r="P82" s="14">
        <f>IF(A82="","",COUNTIF($M$11:$M$110,M82))</f>
        <v/>
      </c>
    </row>
    <row r="83">
      <c r="A83" s="7" t="n"/>
      <c r="B83" s="26" t="n"/>
      <c r="C83" s="7" t="n"/>
      <c r="D83" s="3" t="n"/>
      <c r="E83" s="3" t="n"/>
      <c r="F83" s="3" t="n"/>
      <c r="G83" s="7" t="n"/>
      <c r="H83" s="9" t="n"/>
      <c r="I83" s="9" t="n"/>
      <c r="J83" s="5">
        <f>IF(A83="","",IFERROR(H83-I83,0))</f>
        <v/>
      </c>
      <c r="K83" s="3" t="n"/>
      <c r="L83" s="3" t="n"/>
      <c r="M83" s="3" t="n"/>
      <c r="N83" s="10">
        <f>IF(A83="","",IF(H83&lt;=I83,"Dentro da meta","Fora da meta"))</f>
        <v/>
      </c>
      <c r="O83" s="7" t="n"/>
      <c r="P83" s="11">
        <f>IF(A83="","",COUNTIF($M$11:$M$110,M83))</f>
        <v/>
      </c>
    </row>
    <row r="84">
      <c r="A84" s="7" t="n"/>
      <c r="B84" s="26" t="n"/>
      <c r="C84" s="7" t="n"/>
      <c r="D84" s="3" t="n"/>
      <c r="E84" s="3" t="n"/>
      <c r="F84" s="3" t="n"/>
      <c r="G84" s="7" t="n"/>
      <c r="H84" s="9" t="n"/>
      <c r="I84" s="9" t="n"/>
      <c r="J84" s="12">
        <f>IF(A84="","",IFERROR(H84-I84,0))</f>
        <v/>
      </c>
      <c r="K84" s="3" t="n"/>
      <c r="L84" s="3" t="n"/>
      <c r="M84" s="3" t="n"/>
      <c r="N84" s="13">
        <f>IF(A84="","",IF(H84&lt;=I84,"Dentro da meta","Fora da meta"))</f>
        <v/>
      </c>
      <c r="O84" s="7" t="n"/>
      <c r="P84" s="14">
        <f>IF(A84="","",COUNTIF($M$11:$M$110,M84))</f>
        <v/>
      </c>
    </row>
    <row r="85">
      <c r="A85" s="7" t="n"/>
      <c r="B85" s="26" t="n"/>
      <c r="C85" s="7" t="n"/>
      <c r="D85" s="3" t="n"/>
      <c r="E85" s="3" t="n"/>
      <c r="F85" s="3" t="n"/>
      <c r="G85" s="7" t="n"/>
      <c r="H85" s="9" t="n"/>
      <c r="I85" s="9" t="n"/>
      <c r="J85" s="5">
        <f>IF(A85="","",IFERROR(H85-I85,0))</f>
        <v/>
      </c>
      <c r="K85" s="3" t="n"/>
      <c r="L85" s="3" t="n"/>
      <c r="M85" s="3" t="n"/>
      <c r="N85" s="10">
        <f>IF(A85="","",IF(H85&lt;=I85,"Dentro da meta","Fora da meta"))</f>
        <v/>
      </c>
      <c r="O85" s="7" t="n"/>
      <c r="P85" s="11">
        <f>IF(A85="","",COUNTIF($M$11:$M$110,M85))</f>
        <v/>
      </c>
    </row>
    <row r="86">
      <c r="A86" s="7" t="n"/>
      <c r="B86" s="26" t="n"/>
      <c r="C86" s="7" t="n"/>
      <c r="D86" s="3" t="n"/>
      <c r="E86" s="3" t="n"/>
      <c r="F86" s="3" t="n"/>
      <c r="G86" s="7" t="n"/>
      <c r="H86" s="9" t="n"/>
      <c r="I86" s="9" t="n"/>
      <c r="J86" s="12">
        <f>IF(A86="","",IFERROR(H86-I86,0))</f>
        <v/>
      </c>
      <c r="K86" s="3" t="n"/>
      <c r="L86" s="3" t="n"/>
      <c r="M86" s="3" t="n"/>
      <c r="N86" s="13">
        <f>IF(A86="","",IF(H86&lt;=I86,"Dentro da meta","Fora da meta"))</f>
        <v/>
      </c>
      <c r="O86" s="7" t="n"/>
      <c r="P86" s="14">
        <f>IF(A86="","",COUNTIF($M$11:$M$110,M86))</f>
        <v/>
      </c>
    </row>
    <row r="87">
      <c r="A87" s="7" t="n"/>
      <c r="B87" s="26" t="n"/>
      <c r="C87" s="7" t="n"/>
      <c r="D87" s="3" t="n"/>
      <c r="E87" s="3" t="n"/>
      <c r="F87" s="3" t="n"/>
      <c r="G87" s="7" t="n"/>
      <c r="H87" s="9" t="n"/>
      <c r="I87" s="9" t="n"/>
      <c r="J87" s="5">
        <f>IF(A87="","",IFERROR(H87-I87,0))</f>
        <v/>
      </c>
      <c r="K87" s="3" t="n"/>
      <c r="L87" s="3" t="n"/>
      <c r="M87" s="3" t="n"/>
      <c r="N87" s="10">
        <f>IF(A87="","",IF(H87&lt;=I87,"Dentro da meta","Fora da meta"))</f>
        <v/>
      </c>
      <c r="O87" s="7" t="n"/>
      <c r="P87" s="11">
        <f>IF(A87="","",COUNTIF($M$11:$M$110,M87))</f>
        <v/>
      </c>
    </row>
    <row r="88">
      <c r="A88" s="7" t="n"/>
      <c r="B88" s="26" t="n"/>
      <c r="C88" s="7" t="n"/>
      <c r="D88" s="3" t="n"/>
      <c r="E88" s="3" t="n"/>
      <c r="F88" s="3" t="n"/>
      <c r="G88" s="7" t="n"/>
      <c r="H88" s="9" t="n"/>
      <c r="I88" s="9" t="n"/>
      <c r="J88" s="12">
        <f>IF(A88="","",IFERROR(H88-I88,0))</f>
        <v/>
      </c>
      <c r="K88" s="3" t="n"/>
      <c r="L88" s="3" t="n"/>
      <c r="M88" s="3" t="n"/>
      <c r="N88" s="13">
        <f>IF(A88="","",IF(H88&lt;=I88,"Dentro da meta","Fora da meta"))</f>
        <v/>
      </c>
      <c r="O88" s="7" t="n"/>
      <c r="P88" s="14">
        <f>IF(A88="","",COUNTIF($M$11:$M$110,M88))</f>
        <v/>
      </c>
    </row>
    <row r="89">
      <c r="A89" s="7" t="n"/>
      <c r="B89" s="26" t="n"/>
      <c r="C89" s="7" t="n"/>
      <c r="D89" s="3" t="n"/>
      <c r="E89" s="3" t="n"/>
      <c r="F89" s="3" t="n"/>
      <c r="G89" s="7" t="n"/>
      <c r="H89" s="9" t="n"/>
      <c r="I89" s="9" t="n"/>
      <c r="J89" s="5">
        <f>IF(A89="","",IFERROR(H89-I89,0))</f>
        <v/>
      </c>
      <c r="K89" s="3" t="n"/>
      <c r="L89" s="3" t="n"/>
      <c r="M89" s="3" t="n"/>
      <c r="N89" s="10">
        <f>IF(A89="","",IF(H89&lt;=I89,"Dentro da meta","Fora da meta"))</f>
        <v/>
      </c>
      <c r="O89" s="7" t="n"/>
      <c r="P89" s="11">
        <f>IF(A89="","",COUNTIF($M$11:$M$110,M89))</f>
        <v/>
      </c>
    </row>
    <row r="90">
      <c r="A90" s="7" t="n"/>
      <c r="B90" s="26" t="n"/>
      <c r="C90" s="7" t="n"/>
      <c r="D90" s="3" t="n"/>
      <c r="E90" s="3" t="n"/>
      <c r="F90" s="3" t="n"/>
      <c r="G90" s="7" t="n"/>
      <c r="H90" s="9" t="n"/>
      <c r="I90" s="9" t="n"/>
      <c r="J90" s="12">
        <f>IF(A90="","",IFERROR(H90-I90,0))</f>
        <v/>
      </c>
      <c r="K90" s="3" t="n"/>
      <c r="L90" s="3" t="n"/>
      <c r="M90" s="3" t="n"/>
      <c r="N90" s="13">
        <f>IF(A90="","",IF(H90&lt;=I90,"Dentro da meta","Fora da meta"))</f>
        <v/>
      </c>
      <c r="O90" s="7" t="n"/>
      <c r="P90" s="14">
        <f>IF(A90="","",COUNTIF($M$11:$M$110,M90))</f>
        <v/>
      </c>
    </row>
    <row r="91">
      <c r="A91" s="7" t="n"/>
      <c r="B91" s="26" t="n"/>
      <c r="C91" s="7" t="n"/>
      <c r="D91" s="3" t="n"/>
      <c r="E91" s="3" t="n"/>
      <c r="F91" s="3" t="n"/>
      <c r="G91" s="7" t="n"/>
      <c r="H91" s="9" t="n"/>
      <c r="I91" s="9" t="n"/>
      <c r="J91" s="5">
        <f>IF(A91="","",IFERROR(H91-I91,0))</f>
        <v/>
      </c>
      <c r="K91" s="3" t="n"/>
      <c r="L91" s="3" t="n"/>
      <c r="M91" s="3" t="n"/>
      <c r="N91" s="10">
        <f>IF(A91="","",IF(H91&lt;=I91,"Dentro da meta","Fora da meta"))</f>
        <v/>
      </c>
      <c r="O91" s="7" t="n"/>
      <c r="P91" s="11">
        <f>IF(A91="","",COUNTIF($M$11:$M$110,M91))</f>
        <v/>
      </c>
    </row>
    <row r="92">
      <c r="A92" s="7" t="n"/>
      <c r="B92" s="26" t="n"/>
      <c r="C92" s="7" t="n"/>
      <c r="D92" s="3" t="n"/>
      <c r="E92" s="3" t="n"/>
      <c r="F92" s="3" t="n"/>
      <c r="G92" s="7" t="n"/>
      <c r="H92" s="9" t="n"/>
      <c r="I92" s="9" t="n"/>
      <c r="J92" s="12">
        <f>IF(A92="","",IFERROR(H92-I92,0))</f>
        <v/>
      </c>
      <c r="K92" s="3" t="n"/>
      <c r="L92" s="3" t="n"/>
      <c r="M92" s="3" t="n"/>
      <c r="N92" s="13">
        <f>IF(A92="","",IF(H92&lt;=I92,"Dentro da meta","Fora da meta"))</f>
        <v/>
      </c>
      <c r="O92" s="7" t="n"/>
      <c r="P92" s="14">
        <f>IF(A92="","",COUNTIF($M$11:$M$110,M92))</f>
        <v/>
      </c>
    </row>
    <row r="93">
      <c r="A93" s="7" t="n"/>
      <c r="B93" s="26" t="n"/>
      <c r="C93" s="7" t="n"/>
      <c r="D93" s="3" t="n"/>
      <c r="E93" s="3" t="n"/>
      <c r="F93" s="3" t="n"/>
      <c r="G93" s="7" t="n"/>
      <c r="H93" s="9" t="n"/>
      <c r="I93" s="9" t="n"/>
      <c r="J93" s="5">
        <f>IF(A93="","",IFERROR(H93-I93,0))</f>
        <v/>
      </c>
      <c r="K93" s="3" t="n"/>
      <c r="L93" s="3" t="n"/>
      <c r="M93" s="3" t="n"/>
      <c r="N93" s="10">
        <f>IF(A93="","",IF(H93&lt;=I93,"Dentro da meta","Fora da meta"))</f>
        <v/>
      </c>
      <c r="O93" s="7" t="n"/>
      <c r="P93" s="11">
        <f>IF(A93="","",COUNTIF($M$11:$M$110,M93))</f>
        <v/>
      </c>
    </row>
    <row r="94">
      <c r="A94" s="7" t="n"/>
      <c r="B94" s="26" t="n"/>
      <c r="C94" s="7" t="n"/>
      <c r="D94" s="3" t="n"/>
      <c r="E94" s="3" t="n"/>
      <c r="F94" s="3" t="n"/>
      <c r="G94" s="7" t="n"/>
      <c r="H94" s="9" t="n"/>
      <c r="I94" s="9" t="n"/>
      <c r="J94" s="12">
        <f>IF(A94="","",IFERROR(H94-I94,0))</f>
        <v/>
      </c>
      <c r="K94" s="3" t="n"/>
      <c r="L94" s="3" t="n"/>
      <c r="M94" s="3" t="n"/>
      <c r="N94" s="13">
        <f>IF(A94="","",IF(H94&lt;=I94,"Dentro da meta","Fora da meta"))</f>
        <v/>
      </c>
      <c r="O94" s="7" t="n"/>
      <c r="P94" s="14">
        <f>IF(A94="","",COUNTIF($M$11:$M$110,M94))</f>
        <v/>
      </c>
    </row>
    <row r="95">
      <c r="A95" s="7" t="n"/>
      <c r="B95" s="26" t="n"/>
      <c r="C95" s="7" t="n"/>
      <c r="D95" s="3" t="n"/>
      <c r="E95" s="3" t="n"/>
      <c r="F95" s="3" t="n"/>
      <c r="G95" s="7" t="n"/>
      <c r="H95" s="9" t="n"/>
      <c r="I95" s="9" t="n"/>
      <c r="J95" s="5">
        <f>IF(A95="","",IFERROR(H95-I95,0))</f>
        <v/>
      </c>
      <c r="K95" s="3" t="n"/>
      <c r="L95" s="3" t="n"/>
      <c r="M95" s="3" t="n"/>
      <c r="N95" s="10">
        <f>IF(A95="","",IF(H95&lt;=I95,"Dentro da meta","Fora da meta"))</f>
        <v/>
      </c>
      <c r="O95" s="7" t="n"/>
      <c r="P95" s="11">
        <f>IF(A95="","",COUNTIF($M$11:$M$110,M95))</f>
        <v/>
      </c>
    </row>
    <row r="96">
      <c r="A96" s="7" t="n"/>
      <c r="B96" s="26" t="n"/>
      <c r="C96" s="7" t="n"/>
      <c r="D96" s="3" t="n"/>
      <c r="E96" s="3" t="n"/>
      <c r="F96" s="3" t="n"/>
      <c r="G96" s="7" t="n"/>
      <c r="H96" s="9" t="n"/>
      <c r="I96" s="9" t="n"/>
      <c r="J96" s="12">
        <f>IF(A96="","",IFERROR(H96-I96,0))</f>
        <v/>
      </c>
      <c r="K96" s="3" t="n"/>
      <c r="L96" s="3" t="n"/>
      <c r="M96" s="3" t="n"/>
      <c r="N96" s="13">
        <f>IF(A96="","",IF(H96&lt;=I96,"Dentro da meta","Fora da meta"))</f>
        <v/>
      </c>
      <c r="O96" s="7" t="n"/>
      <c r="P96" s="14">
        <f>IF(A96="","",COUNTIF($M$11:$M$110,M96))</f>
        <v/>
      </c>
    </row>
    <row r="97">
      <c r="A97" s="7" t="n"/>
      <c r="B97" s="26" t="n"/>
      <c r="C97" s="7" t="n"/>
      <c r="D97" s="3" t="n"/>
      <c r="E97" s="3" t="n"/>
      <c r="F97" s="3" t="n"/>
      <c r="G97" s="7" t="n"/>
      <c r="H97" s="9" t="n"/>
      <c r="I97" s="9" t="n"/>
      <c r="J97" s="5">
        <f>IF(A97="","",IFERROR(H97-I97,0))</f>
        <v/>
      </c>
      <c r="K97" s="3" t="n"/>
      <c r="L97" s="3" t="n"/>
      <c r="M97" s="3" t="n"/>
      <c r="N97" s="10">
        <f>IF(A97="","",IF(H97&lt;=I97,"Dentro da meta","Fora da meta"))</f>
        <v/>
      </c>
      <c r="O97" s="7" t="n"/>
      <c r="P97" s="11">
        <f>IF(A97="","",COUNTIF($M$11:$M$110,M97))</f>
        <v/>
      </c>
    </row>
    <row r="98">
      <c r="A98" s="7" t="n"/>
      <c r="B98" s="26" t="n"/>
      <c r="C98" s="7" t="n"/>
      <c r="D98" s="3" t="n"/>
      <c r="E98" s="3" t="n"/>
      <c r="F98" s="3" t="n"/>
      <c r="G98" s="7" t="n"/>
      <c r="H98" s="9" t="n"/>
      <c r="I98" s="9" t="n"/>
      <c r="J98" s="12">
        <f>IF(A98="","",IFERROR(H98-I98,0))</f>
        <v/>
      </c>
      <c r="K98" s="3" t="n"/>
      <c r="L98" s="3" t="n"/>
      <c r="M98" s="3" t="n"/>
      <c r="N98" s="13">
        <f>IF(A98="","",IF(H98&lt;=I98,"Dentro da meta","Fora da meta"))</f>
        <v/>
      </c>
      <c r="O98" s="7" t="n"/>
      <c r="P98" s="14">
        <f>IF(A98="","",COUNTIF($M$11:$M$110,M98))</f>
        <v/>
      </c>
    </row>
    <row r="99">
      <c r="A99" s="7" t="n"/>
      <c r="B99" s="26" t="n"/>
      <c r="C99" s="7" t="n"/>
      <c r="D99" s="3" t="n"/>
      <c r="E99" s="3" t="n"/>
      <c r="F99" s="3" t="n"/>
      <c r="G99" s="7" t="n"/>
      <c r="H99" s="9" t="n"/>
      <c r="I99" s="9" t="n"/>
      <c r="J99" s="5">
        <f>IF(A99="","",IFERROR(H99-I99,0))</f>
        <v/>
      </c>
      <c r="K99" s="3" t="n"/>
      <c r="L99" s="3" t="n"/>
      <c r="M99" s="3" t="n"/>
      <c r="N99" s="10">
        <f>IF(A99="","",IF(H99&lt;=I99,"Dentro da meta","Fora da meta"))</f>
        <v/>
      </c>
      <c r="O99" s="7" t="n"/>
      <c r="P99" s="11">
        <f>IF(A99="","",COUNTIF($M$11:$M$110,M99))</f>
        <v/>
      </c>
    </row>
    <row r="100">
      <c r="A100" s="7" t="n"/>
      <c r="B100" s="26" t="n"/>
      <c r="C100" s="7" t="n"/>
      <c r="D100" s="3" t="n"/>
      <c r="E100" s="3" t="n"/>
      <c r="F100" s="3" t="n"/>
      <c r="G100" s="7" t="n"/>
      <c r="H100" s="9" t="n"/>
      <c r="I100" s="9" t="n"/>
      <c r="J100" s="12">
        <f>IF(A100="","",IFERROR(H100-I100,0))</f>
        <v/>
      </c>
      <c r="K100" s="3" t="n"/>
      <c r="L100" s="3" t="n"/>
      <c r="M100" s="3" t="n"/>
      <c r="N100" s="13">
        <f>IF(A100="","",IF(H100&lt;=I100,"Dentro da meta","Fora da meta"))</f>
        <v/>
      </c>
      <c r="O100" s="7" t="n"/>
      <c r="P100" s="14">
        <f>IF(A100="","",COUNTIF($M$11:$M$110,M100))</f>
        <v/>
      </c>
    </row>
    <row r="101">
      <c r="A101" s="7" t="n"/>
      <c r="B101" s="26" t="n"/>
      <c r="C101" s="7" t="n"/>
      <c r="D101" s="3" t="n"/>
      <c r="E101" s="3" t="n"/>
      <c r="F101" s="3" t="n"/>
      <c r="G101" s="7" t="n"/>
      <c r="H101" s="9" t="n"/>
      <c r="I101" s="9" t="n"/>
      <c r="J101" s="5">
        <f>IF(A101="","",IFERROR(H101-I101,0))</f>
        <v/>
      </c>
      <c r="K101" s="3" t="n"/>
      <c r="L101" s="3" t="n"/>
      <c r="M101" s="3" t="n"/>
      <c r="N101" s="10">
        <f>IF(A101="","",IF(H101&lt;=I101,"Dentro da meta","Fora da meta"))</f>
        <v/>
      </c>
      <c r="O101" s="7" t="n"/>
      <c r="P101" s="11">
        <f>IF(A101="","",COUNTIF($M$11:$M$110,M101))</f>
        <v/>
      </c>
    </row>
    <row r="102">
      <c r="A102" s="7" t="n"/>
      <c r="B102" s="26" t="n"/>
      <c r="C102" s="7" t="n"/>
      <c r="D102" s="3" t="n"/>
      <c r="E102" s="3" t="n"/>
      <c r="F102" s="3" t="n"/>
      <c r="G102" s="7" t="n"/>
      <c r="H102" s="9" t="n"/>
      <c r="I102" s="9" t="n"/>
      <c r="J102" s="12">
        <f>IF(A102="","",IFERROR(H102-I102,0))</f>
        <v/>
      </c>
      <c r="K102" s="3" t="n"/>
      <c r="L102" s="3" t="n"/>
      <c r="M102" s="3" t="n"/>
      <c r="N102" s="13">
        <f>IF(A102="","",IF(H102&lt;=I102,"Dentro da meta","Fora da meta"))</f>
        <v/>
      </c>
      <c r="O102" s="7" t="n"/>
      <c r="P102" s="14">
        <f>IF(A102="","",COUNTIF($M$11:$M$110,M102))</f>
        <v/>
      </c>
    </row>
    <row r="103">
      <c r="A103" s="7" t="n"/>
      <c r="B103" s="26" t="n"/>
      <c r="C103" s="7" t="n"/>
      <c r="D103" s="3" t="n"/>
      <c r="E103" s="3" t="n"/>
      <c r="F103" s="3" t="n"/>
      <c r="G103" s="7" t="n"/>
      <c r="H103" s="9" t="n"/>
      <c r="I103" s="9" t="n"/>
      <c r="J103" s="5">
        <f>IF(A103="","",IFERROR(H103-I103,0))</f>
        <v/>
      </c>
      <c r="K103" s="3" t="n"/>
      <c r="L103" s="3" t="n"/>
      <c r="M103" s="3" t="n"/>
      <c r="N103" s="10">
        <f>IF(A103="","",IF(H103&lt;=I103,"Dentro da meta","Fora da meta"))</f>
        <v/>
      </c>
      <c r="O103" s="7" t="n"/>
      <c r="P103" s="11">
        <f>IF(A103="","",COUNTIF($M$11:$M$110,M103))</f>
        <v/>
      </c>
    </row>
    <row r="104">
      <c r="A104" s="7" t="n"/>
      <c r="B104" s="26" t="n"/>
      <c r="C104" s="7" t="n"/>
      <c r="D104" s="3" t="n"/>
      <c r="E104" s="3" t="n"/>
      <c r="F104" s="3" t="n"/>
      <c r="G104" s="7" t="n"/>
      <c r="H104" s="9" t="n"/>
      <c r="I104" s="9" t="n"/>
      <c r="J104" s="12">
        <f>IF(A104="","",IFERROR(H104-I104,0))</f>
        <v/>
      </c>
      <c r="K104" s="3" t="n"/>
      <c r="L104" s="3" t="n"/>
      <c r="M104" s="3" t="n"/>
      <c r="N104" s="13">
        <f>IF(A104="","",IF(H104&lt;=I104,"Dentro da meta","Fora da meta"))</f>
        <v/>
      </c>
      <c r="O104" s="7" t="n"/>
      <c r="P104" s="14">
        <f>IF(A104="","",COUNTIF($M$11:$M$110,M104))</f>
        <v/>
      </c>
    </row>
    <row r="105">
      <c r="A105" s="7" t="n"/>
      <c r="B105" s="26" t="n"/>
      <c r="C105" s="7" t="n"/>
      <c r="D105" s="3" t="n"/>
      <c r="E105" s="3" t="n"/>
      <c r="F105" s="3" t="n"/>
      <c r="G105" s="7" t="n"/>
      <c r="H105" s="9" t="n"/>
      <c r="I105" s="9" t="n"/>
      <c r="J105" s="5">
        <f>IF(A105="","",IFERROR(H105-I105,0))</f>
        <v/>
      </c>
      <c r="K105" s="3" t="n"/>
      <c r="L105" s="3" t="n"/>
      <c r="M105" s="3" t="n"/>
      <c r="N105" s="10">
        <f>IF(A105="","",IF(H105&lt;=I105,"Dentro da meta","Fora da meta"))</f>
        <v/>
      </c>
      <c r="O105" s="7" t="n"/>
      <c r="P105" s="11">
        <f>IF(A105="","",COUNTIF($M$11:$M$110,M105))</f>
        <v/>
      </c>
    </row>
    <row r="106">
      <c r="A106" s="7" t="n"/>
      <c r="B106" s="26" t="n"/>
      <c r="C106" s="7" t="n"/>
      <c r="D106" s="3" t="n"/>
      <c r="E106" s="3" t="n"/>
      <c r="F106" s="3" t="n"/>
      <c r="G106" s="7" t="n"/>
      <c r="H106" s="9" t="n"/>
      <c r="I106" s="9" t="n"/>
      <c r="J106" s="12">
        <f>IF(A106="","",IFERROR(H106-I106,0))</f>
        <v/>
      </c>
      <c r="K106" s="3" t="n"/>
      <c r="L106" s="3" t="n"/>
      <c r="M106" s="3" t="n"/>
      <c r="N106" s="13">
        <f>IF(A106="","",IF(H106&lt;=I106,"Dentro da meta","Fora da meta"))</f>
        <v/>
      </c>
      <c r="O106" s="7" t="n"/>
      <c r="P106" s="14">
        <f>IF(A106="","",COUNTIF($M$11:$M$110,M106))</f>
        <v/>
      </c>
    </row>
    <row r="107">
      <c r="A107" s="7" t="n"/>
      <c r="B107" s="26" t="n"/>
      <c r="C107" s="7" t="n"/>
      <c r="D107" s="3" t="n"/>
      <c r="E107" s="3" t="n"/>
      <c r="F107" s="3" t="n"/>
      <c r="G107" s="7" t="n"/>
      <c r="H107" s="9" t="n"/>
      <c r="I107" s="9" t="n"/>
      <c r="J107" s="5">
        <f>IF(A107="","",IFERROR(H107-I107,0))</f>
        <v/>
      </c>
      <c r="K107" s="3" t="n"/>
      <c r="L107" s="3" t="n"/>
      <c r="M107" s="3" t="n"/>
      <c r="N107" s="10">
        <f>IF(A107="","",IF(H107&lt;=I107,"Dentro da meta","Fora da meta"))</f>
        <v/>
      </c>
      <c r="O107" s="7" t="n"/>
      <c r="P107" s="11">
        <f>IF(A107="","",COUNTIF($M$11:$M$110,M107))</f>
        <v/>
      </c>
    </row>
    <row r="108">
      <c r="A108" s="7" t="n"/>
      <c r="B108" s="26" t="n"/>
      <c r="C108" s="7" t="n"/>
      <c r="D108" s="3" t="n"/>
      <c r="E108" s="3" t="n"/>
      <c r="F108" s="3" t="n"/>
      <c r="G108" s="7" t="n"/>
      <c r="H108" s="9" t="n"/>
      <c r="I108" s="9" t="n"/>
      <c r="J108" s="12">
        <f>IF(A108="","",IFERROR(H108-I108,0))</f>
        <v/>
      </c>
      <c r="K108" s="3" t="n"/>
      <c r="L108" s="3" t="n"/>
      <c r="M108" s="3" t="n"/>
      <c r="N108" s="13">
        <f>IF(A108="","",IF(H108&lt;=I108,"Dentro da meta","Fora da meta"))</f>
        <v/>
      </c>
      <c r="O108" s="7" t="n"/>
      <c r="P108" s="14">
        <f>IF(A108="","",COUNTIF($M$11:$M$110,M108))</f>
        <v/>
      </c>
    </row>
    <row r="109">
      <c r="A109" s="7" t="n"/>
      <c r="B109" s="26" t="n"/>
      <c r="C109" s="7" t="n"/>
      <c r="D109" s="3" t="n"/>
      <c r="E109" s="3" t="n"/>
      <c r="F109" s="3" t="n"/>
      <c r="G109" s="7" t="n"/>
      <c r="H109" s="9" t="n"/>
      <c r="I109" s="9" t="n"/>
      <c r="J109" s="5">
        <f>IF(A109="","",IFERROR(H109-I109,0))</f>
        <v/>
      </c>
      <c r="K109" s="3" t="n"/>
      <c r="L109" s="3" t="n"/>
      <c r="M109" s="3" t="n"/>
      <c r="N109" s="10">
        <f>IF(A109="","",IF(H109&lt;=I109,"Dentro da meta","Fora da meta"))</f>
        <v/>
      </c>
      <c r="O109" s="7" t="n"/>
      <c r="P109" s="11">
        <f>IF(A109="","",COUNTIF($M$11:$M$110,M109))</f>
        <v/>
      </c>
    </row>
    <row r="110">
      <c r="A110" s="7" t="n"/>
      <c r="B110" s="26" t="n"/>
      <c r="C110" s="7" t="n"/>
      <c r="D110" s="3" t="n"/>
      <c r="E110" s="3" t="n"/>
      <c r="F110" s="3" t="n"/>
      <c r="G110" s="7" t="n"/>
      <c r="H110" s="9" t="n"/>
      <c r="I110" s="9" t="n"/>
      <c r="J110" s="12">
        <f>IF(A110="","",IFERROR(H110-I110,0))</f>
        <v/>
      </c>
      <c r="K110" s="3" t="n"/>
      <c r="L110" s="3" t="n"/>
      <c r="M110" s="3" t="n"/>
      <c r="N110" s="13">
        <f>IF(A110="","",IF(H110&lt;=I110,"Dentro da meta","Fora da meta"))</f>
        <v/>
      </c>
      <c r="O110" s="7" t="n"/>
      <c r="P110" s="14">
        <f>IF(A110="","",COUNTIF($M$11:$M$110,M110))</f>
        <v/>
      </c>
    </row>
  </sheetData>
  <autoFilter ref="A10:P110"/>
  <mergeCells count="1">
    <mergeCell ref="A1:P1"/>
  </mergeCells>
  <conditionalFormatting sqref="N11:N110">
    <cfRule type="expression" priority="1" dxfId="0">
      <formula>N11="Fora da meta"</formula>
    </cfRule>
    <cfRule type="expression" priority="2" dxfId="1">
      <formula>N11="Dentro da meta"</formula>
    </cfRule>
  </conditionalFormatting>
  <conditionalFormatting sqref="O11:O110">
    <cfRule type="expression" priority="3" dxfId="0">
      <formula>O11="Bloqueado"</formula>
    </cfRule>
    <cfRule type="expression" priority="4" dxfId="1">
      <formula>O11="Concluído"</formula>
    </cfRule>
  </conditionalFormatting>
  <dataValidations count="3">
    <dataValidation sqref="C11:C110" showErrorMessage="1" showInputMessage="1" allowBlank="1" type="list">
      <formula1>"Definir,Medir,Analisar,Melhorar,Controlar"</formula1>
    </dataValidation>
    <dataValidation sqref="O11:O110" showErrorMessage="1" showInputMessage="1" allowBlank="1" type="list">
      <formula1>"Não iniciado,Em andamento,Concluído,Bloqueado"</formula1>
    </dataValidation>
    <dataValidation sqref="H4" showErrorMessage="1" showInputMessage="1" allowBlank="1" type="list">
      <formula1>"Não iniciado,Em andamento,Concluído,Bloqueado"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1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34" customWidth="1" min="3" max="3"/>
    <col width="42" customWidth="1" min="4" max="4"/>
    <col width="21" customWidth="1" min="5" max="5"/>
    <col width="14" customWidth="1" min="6" max="6"/>
    <col width="14" customWidth="1" min="7" max="7"/>
    <col width="19" customWidth="1" min="8" max="8"/>
    <col width="16" customWidth="1" min="9" max="9"/>
    <col width="15" customWidth="1" min="10" max="10"/>
    <col width="13" customWidth="1" min="11" max="11"/>
    <col width="36" customWidth="1" min="12" max="12"/>
    <col width="22" customWidth="1" min="14" max="14"/>
    <col width="17" customWidth="1" min="15" max="15"/>
  </cols>
  <sheetData>
    <row r="1" ht="28" customHeight="1">
      <c r="A1" s="1" t="inlineStr">
        <is>
          <t>Plano de Ação — Acompanhamento de Melhorias</t>
        </is>
      </c>
    </row>
    <row r="2"/>
    <row r="3">
      <c r="A3" s="2" t="inlineStr">
        <is>
          <t>Orientação</t>
        </is>
      </c>
      <c r="B3" s="10" t="inlineStr">
        <is>
          <t>Preencha os campos em amarelo e acompanhe diariamente prazos, custos e status.</t>
        </is>
      </c>
      <c r="N3" s="2" t="inlineStr">
        <is>
          <t>Resumo financeiro</t>
        </is>
      </c>
    </row>
    <row r="4">
      <c r="N4" s="4" t="inlineStr">
        <is>
          <t>Custo total das ações</t>
        </is>
      </c>
      <c r="O4" s="16">
        <f>SUM($H$11:$H$110)</f>
        <v/>
      </c>
    </row>
    <row r="5"/>
    <row r="6">
      <c r="N6" s="6" t="inlineStr">
        <is>
          <t>Responsável</t>
        </is>
      </c>
      <c r="O6" s="6" t="inlineStr">
        <is>
          <t>Custo estimado</t>
        </is>
      </c>
    </row>
    <row r="7">
      <c r="N7" s="10" t="inlineStr">
        <is>
          <t>Mariana Souza</t>
        </is>
      </c>
      <c r="O7" s="16">
        <f>SUMIF($E$11:$E$110,N7,$H$11:$H$110)</f>
        <v/>
      </c>
    </row>
    <row r="8">
      <c r="N8" s="10" t="inlineStr">
        <is>
          <t>Carlos Oliveira</t>
        </is>
      </c>
      <c r="O8" s="16">
        <f>SUMIF($E$11:$E$110,N8,$H$11:$H$110)</f>
        <v/>
      </c>
    </row>
    <row r="9">
      <c r="N9" s="10" t="inlineStr">
        <is>
          <t>Renata Almeida</t>
        </is>
      </c>
      <c r="O9" s="16">
        <f>SUMIF($E$11:$E$110,N9,$H$11:$H$110)</f>
        <v/>
      </c>
    </row>
    <row r="10" ht="38" customHeight="1">
      <c r="A10" s="6" t="inlineStr">
        <is>
          <t>ID Ação</t>
        </is>
      </c>
      <c r="B10" s="6" t="inlineStr">
        <is>
          <t>ID DMAIC</t>
        </is>
      </c>
      <c r="C10" s="6" t="inlineStr">
        <is>
          <t>Causa</t>
        </is>
      </c>
      <c r="D10" s="6" t="inlineStr">
        <is>
          <t>Ação corretiva ou preventiva</t>
        </is>
      </c>
      <c r="E10" s="6" t="inlineStr">
        <is>
          <t>Responsável</t>
        </is>
      </c>
      <c r="F10" s="6" t="inlineStr">
        <is>
          <t>Data de início</t>
        </is>
      </c>
      <c r="G10" s="6" t="inlineStr">
        <is>
          <t>Prazo</t>
        </is>
      </c>
      <c r="H10" s="6" t="inlineStr">
        <is>
          <t>Custo estimado (R$)</t>
        </is>
      </c>
      <c r="I10" s="6" t="inlineStr">
        <is>
          <t>Status</t>
        </is>
      </c>
      <c r="J10" s="6" t="inlineStr">
        <is>
          <t>Dias restantes</t>
        </is>
      </c>
      <c r="K10" s="6" t="inlineStr">
        <is>
          <t>Prioridade</t>
        </is>
      </c>
      <c r="L10" s="6" t="inlineStr">
        <is>
          <t>Observação</t>
        </is>
      </c>
      <c r="N10" s="10" t="inlineStr">
        <is>
          <t>Lucas Ferreira</t>
        </is>
      </c>
      <c r="O10" s="16">
        <f>SUMIF($E$11:$E$110,N10,$H$11:$H$110)</f>
        <v/>
      </c>
    </row>
    <row r="11">
      <c r="A11" s="7" t="n">
        <v>1</v>
      </c>
      <c r="B11" s="7" t="n">
        <v>1</v>
      </c>
      <c r="C11" s="3" t="inlineStr">
        <is>
          <t>Checklist inexistente no fim do dia.</t>
        </is>
      </c>
      <c r="D11" s="3" t="inlineStr">
        <is>
          <t>Criar checklist diário de emissão de notas.</t>
        </is>
      </c>
      <c r="E11" s="3" t="inlineStr">
        <is>
          <t>Mariana Souza</t>
        </is>
      </c>
      <c r="F11" s="26" t="n">
        <v>46258</v>
      </c>
      <c r="G11" s="26" t="n">
        <v>46273</v>
      </c>
      <c r="H11" s="15" t="n">
        <v>280</v>
      </c>
      <c r="I11" s="7" t="inlineStr">
        <is>
          <t>Em andamento</t>
        </is>
      </c>
      <c r="J11" s="11">
        <f>IF(OR(A11="",G11=""),"",IFERROR(G11-TODAY(),0))</f>
        <v/>
      </c>
      <c r="K11" s="17">
        <f>IF(OR(A11="",J11=""),"",IF(OR(I11="Bloqueado",J11&lt;0),"Alta",IF(J11&lt;=7,"Média","Baixa")))</f>
        <v/>
      </c>
      <c r="L11" s="3" t="inlineStr">
        <is>
          <t>Validar adesão da equipe ao checklist.</t>
        </is>
      </c>
      <c r="N11" s="10" t="inlineStr">
        <is>
          <t>Carla Mendes</t>
        </is>
      </c>
      <c r="O11" s="16">
        <f>SUMIF($E$11:$E$110,N11,$H$11:$H$110)</f>
        <v/>
      </c>
    </row>
    <row r="12">
      <c r="A12" s="7" t="n">
        <v>2</v>
      </c>
      <c r="B12" s="7" t="n">
        <v>2</v>
      </c>
      <c r="C12" s="3" t="inlineStr">
        <is>
          <t>Inventário sem frequência definida.</t>
        </is>
      </c>
      <c r="D12" s="3" t="inlineStr">
        <is>
          <t>Fazer inventário rotativo semanal.</t>
        </is>
      </c>
      <c r="E12" s="3" t="inlineStr">
        <is>
          <t>Carlos Oliveira</t>
        </is>
      </c>
      <c r="F12" s="26" t="n">
        <v>46264</v>
      </c>
      <c r="G12" s="26" t="n">
        <v>46278</v>
      </c>
      <c r="H12" s="15" t="n">
        <v>450</v>
      </c>
      <c r="I12" s="7" t="inlineStr">
        <is>
          <t>Em andamento</t>
        </is>
      </c>
      <c r="J12" s="14">
        <f>IF(OR(A12="",G12=""),"",IFERROR(G12-TODAY(),0))</f>
        <v/>
      </c>
      <c r="K12" s="18">
        <f>IF(OR(A12="",J12=""),"",IF(OR(I12="Bloqueado",J12&lt;0),"Alta",IF(J12&lt;=7,"Média","Baixa")))</f>
        <v/>
      </c>
      <c r="L12" s="3" t="inlineStr">
        <is>
          <t>Iniciar pelos itens de maior giro.</t>
        </is>
      </c>
    </row>
    <row r="13">
      <c r="A13" s="7" t="n">
        <v>3</v>
      </c>
      <c r="B13" s="7" t="n">
        <v>3</v>
      </c>
      <c r="C13" s="3" t="inlineStr">
        <is>
          <t>Cobrança manual sem lembretes.</t>
        </is>
      </c>
      <c r="D13" s="3" t="inlineStr">
        <is>
          <t>Configurar lembretes de cobrança.</t>
        </is>
      </c>
      <c r="E13" s="3" t="inlineStr">
        <is>
          <t>Renata Almeida</t>
        </is>
      </c>
      <c r="F13" s="26" t="n">
        <v>46268</v>
      </c>
      <c r="G13" s="26" t="n">
        <v>46282</v>
      </c>
      <c r="H13" s="15" t="n">
        <v>320</v>
      </c>
      <c r="I13" s="7" t="inlineStr">
        <is>
          <t>Em andamento</t>
        </is>
      </c>
      <c r="J13" s="11">
        <f>IF(OR(A13="",G13=""),"",IFERROR(G13-TODAY(),0))</f>
        <v/>
      </c>
      <c r="K13" s="17">
        <f>IF(OR(A13="",J13=""),"",IF(OR(I13="Bloqueado",J13&lt;0),"Alta",IF(J13&lt;=7,"Média","Baixa")))</f>
        <v/>
      </c>
      <c r="L13" s="3" t="inlineStr">
        <is>
          <t>Usar mensagens com link de pagamento.</t>
        </is>
      </c>
      <c r="N13" s="6" t="inlineStr">
        <is>
          <t>Status</t>
        </is>
      </c>
      <c r="O13" s="6" t="inlineStr">
        <is>
          <t>Quantidade</t>
        </is>
      </c>
    </row>
    <row r="14">
      <c r="A14" s="7" t="n">
        <v>4</v>
      </c>
      <c r="B14" s="7" t="n">
        <v>4</v>
      </c>
      <c r="C14" s="3" t="inlineStr">
        <is>
          <t>Conferência prévia não documentada.</t>
        </is>
      </c>
      <c r="D14" s="3" t="inlineStr">
        <is>
          <t>Conferir o DAS antes do vencimento.</t>
        </is>
      </c>
      <c r="E14" s="3" t="inlineStr">
        <is>
          <t>Mariana Souza</t>
        </is>
      </c>
      <c r="F14" s="26" t="n">
        <v>46271</v>
      </c>
      <c r="G14" s="26" t="n">
        <v>46288</v>
      </c>
      <c r="H14" s="15" t="n">
        <v>150</v>
      </c>
      <c r="I14" s="7" t="inlineStr">
        <is>
          <t>Concluído</t>
        </is>
      </c>
      <c r="J14" s="14">
        <f>IF(OR(A14="",G14=""),"",IFERROR(G14-TODAY(),0))</f>
        <v/>
      </c>
      <c r="K14" s="18">
        <f>IF(OR(A14="",J14=""),"",IF(OR(I14="Bloqueado",J14&lt;0),"Alta",IF(J14&lt;=7,"Média","Baixa")))</f>
        <v/>
      </c>
      <c r="L14" s="3" t="inlineStr">
        <is>
          <t>Checklist tributário aprovado.</t>
        </is>
      </c>
      <c r="N14" s="10" t="inlineStr">
        <is>
          <t>Não iniciado</t>
        </is>
      </c>
      <c r="O14" s="17">
        <f>COUNTIF($I$11:$I$110,N14)</f>
        <v/>
      </c>
    </row>
    <row r="15">
      <c r="A15" s="7" t="n">
        <v>5</v>
      </c>
      <c r="B15" s="7" t="n">
        <v>5</v>
      </c>
      <c r="C15" s="3" t="inlineStr">
        <is>
          <t>Respostas sem padrão e sem responsável.</t>
        </is>
      </c>
      <c r="D15" s="3" t="inlineStr">
        <is>
          <t>Padronizar respostas no WhatsApp.</t>
        </is>
      </c>
      <c r="E15" s="3" t="inlineStr">
        <is>
          <t>Lucas Ferreira</t>
        </is>
      </c>
      <c r="F15" s="26" t="n">
        <v>46273</v>
      </c>
      <c r="G15" s="26" t="n">
        <v>46284</v>
      </c>
      <c r="H15" s="15" t="n">
        <v>200</v>
      </c>
      <c r="I15" s="7" t="inlineStr">
        <is>
          <t>Concluído</t>
        </is>
      </c>
      <c r="J15" s="11">
        <f>IF(OR(A15="",G15=""),"",IFERROR(G15-TODAY(),0))</f>
        <v/>
      </c>
      <c r="K15" s="17">
        <f>IF(OR(A15="",J15=""),"",IF(OR(I15="Bloqueado",J15&lt;0),"Alta",IF(J15&lt;=7,"Média","Baixa")))</f>
        <v/>
      </c>
      <c r="L15" s="3" t="inlineStr">
        <is>
          <t>Modelos de resposta publicados.</t>
        </is>
      </c>
      <c r="N15" s="10" t="inlineStr">
        <is>
          <t>Em andamento</t>
        </is>
      </c>
      <c r="O15" s="17">
        <f>COUNTIF($I$11:$I$110,N15)</f>
        <v/>
      </c>
    </row>
    <row r="16">
      <c r="A16" s="7" t="n">
        <v>6</v>
      </c>
      <c r="B16" s="7" t="n">
        <v>6</v>
      </c>
      <c r="C16" s="3" t="inlineStr">
        <is>
          <t>Lançamentos revisados por apenas uma pessoa.</t>
        </is>
      </c>
      <c r="D16" s="3" t="inlineStr">
        <is>
          <t>Implantar dupla conferência no caixa.</t>
        </is>
      </c>
      <c r="E16" s="3" t="inlineStr">
        <is>
          <t>Carla Mendes</t>
        </is>
      </c>
      <c r="F16" s="26" t="n">
        <v>46274</v>
      </c>
      <c r="G16" s="26" t="n">
        <v>46280</v>
      </c>
      <c r="H16" s="15" t="n">
        <v>380</v>
      </c>
      <c r="I16" s="7" t="inlineStr">
        <is>
          <t>Bloqueado</t>
        </is>
      </c>
      <c r="J16" s="14">
        <f>IF(OR(A16="",G16=""),"",IFERROR(G16-TODAY(),0))</f>
        <v/>
      </c>
      <c r="K16" s="18">
        <f>IF(OR(A16="",J16=""),"",IF(OR(I16="Bloqueado",J16&lt;0),"Alta",IF(J16&lt;=7,"Média","Baixa")))</f>
        <v/>
      </c>
      <c r="L16" s="3" t="inlineStr">
        <is>
          <t>Aguardar definição de responsável secundário.</t>
        </is>
      </c>
      <c r="N16" s="10" t="inlineStr">
        <is>
          <t>Concluído</t>
        </is>
      </c>
      <c r="O16" s="17">
        <f>COUNTIF($I$11:$I$110,N16)</f>
        <v/>
      </c>
    </row>
    <row r="17">
      <c r="A17" s="7" t="n">
        <v>7</v>
      </c>
      <c r="B17" s="7" t="n">
        <v>7</v>
      </c>
      <c r="C17" s="3" t="inlineStr">
        <is>
          <t>Responsável pela separação não definido.</t>
        </is>
      </c>
      <c r="D17" s="3" t="inlineStr">
        <is>
          <t>Definir responsável pela separação de pedidos.</t>
        </is>
      </c>
      <c r="E17" s="3" t="inlineStr">
        <is>
          <t>Carlos Oliveira</t>
        </is>
      </c>
      <c r="F17" s="26" t="n">
        <v>46276</v>
      </c>
      <c r="G17" s="26" t="n">
        <v>46291</v>
      </c>
      <c r="H17" s="15" t="n">
        <v>0</v>
      </c>
      <c r="I17" s="7" t="inlineStr">
        <is>
          <t>Em andamento</t>
        </is>
      </c>
      <c r="J17" s="11">
        <f>IF(OR(A17="",G17=""),"",IFERROR(G17-TODAY(),0))</f>
        <v/>
      </c>
      <c r="K17" s="17">
        <f>IF(OR(A17="",J17=""),"",IF(OR(I17="Bloqueado",J17&lt;0),"Alta",IF(J17&lt;=7,"Média","Baixa")))</f>
        <v/>
      </c>
      <c r="L17" s="3" t="inlineStr">
        <is>
          <t>Avaliar escala de turnos.</t>
        </is>
      </c>
      <c r="N17" s="10" t="inlineStr">
        <is>
          <t>Bloqueado</t>
        </is>
      </c>
      <c r="O17" s="17">
        <f>COUNTIF($I$11:$I$110,N17)</f>
        <v/>
      </c>
    </row>
    <row r="18">
      <c r="A18" s="7" t="n">
        <v>8</v>
      </c>
      <c r="B18" s="7" t="n">
        <v>8</v>
      </c>
      <c r="C18" s="3" t="inlineStr">
        <is>
          <t>Estoque mínimo desatualizado.</t>
        </is>
      </c>
      <c r="D18" s="3" t="inlineStr">
        <is>
          <t>Revisar estoque mínimo de produtos.</t>
        </is>
      </c>
      <c r="E18" s="3" t="inlineStr">
        <is>
          <t>Renata Almeida</t>
        </is>
      </c>
      <c r="F18" s="26" t="n">
        <v>46277</v>
      </c>
      <c r="G18" s="26" t="n">
        <v>46296</v>
      </c>
      <c r="H18" s="15" t="n">
        <v>240</v>
      </c>
      <c r="I18" s="7" t="inlineStr">
        <is>
          <t>Concluído</t>
        </is>
      </c>
      <c r="J18" s="14">
        <f>IF(OR(A18="",G18=""),"",IFERROR(G18-TODAY(),0))</f>
        <v/>
      </c>
      <c r="K18" s="18">
        <f>IF(OR(A18="",J18=""),"",IF(OR(I18="Bloqueado",J18&lt;0),"Alta",IF(J18&lt;=7,"Média","Baixa")))</f>
        <v/>
      </c>
      <c r="L18" s="3" t="inlineStr">
        <is>
          <t>Revisar mensalmente os mínimos.</t>
        </is>
      </c>
    </row>
    <row r="19">
      <c r="A19" s="7" t="n">
        <v>9</v>
      </c>
      <c r="B19" s="7" t="n">
        <v>9</v>
      </c>
      <c r="C19" s="3" t="inlineStr">
        <is>
          <t>Rotina financeira sem etapas padronizadas.</t>
        </is>
      </c>
      <c r="D19" s="3" t="inlineStr">
        <is>
          <t>Criar rotina de fechamento financeiro.</t>
        </is>
      </c>
      <c r="E19" s="3" t="inlineStr">
        <is>
          <t>Carla Mendes</t>
        </is>
      </c>
      <c r="F19" s="26" t="n">
        <v>46278</v>
      </c>
      <c r="G19" s="26" t="n">
        <v>46301</v>
      </c>
      <c r="H19" s="15" t="n">
        <v>520</v>
      </c>
      <c r="I19" s="7" t="inlineStr">
        <is>
          <t>Não iniciado</t>
        </is>
      </c>
      <c r="J19" s="11">
        <f>IF(OR(A19="",G19=""),"",IFERROR(G19-TODAY(),0))</f>
        <v/>
      </c>
      <c r="K19" s="17">
        <f>IF(OR(A19="",J19=""),"",IF(OR(I19="Bloqueado",J19&lt;0),"Alta",IF(J19&lt;=7,"Média","Baixa")))</f>
        <v/>
      </c>
      <c r="L19" s="3" t="inlineStr">
        <is>
          <t>Treinar equipe após aprovação da rotina.</t>
        </is>
      </c>
    </row>
    <row r="20">
      <c r="A20" s="7" t="n">
        <v>10</v>
      </c>
      <c r="B20" s="7" t="n">
        <v>10</v>
      </c>
      <c r="C20" s="3" t="inlineStr">
        <is>
          <t>Campos obrigatórios não revisados.</t>
        </is>
      </c>
      <c r="D20" s="3" t="inlineStr">
        <is>
          <t>Atualizar cadastro de clientes.</t>
        </is>
      </c>
      <c r="E20" s="3" t="inlineStr">
        <is>
          <t>Lucas Ferreira</t>
        </is>
      </c>
      <c r="F20" s="26" t="n">
        <v>46279</v>
      </c>
      <c r="G20" s="26" t="n">
        <v>46306</v>
      </c>
      <c r="H20" s="15" t="n">
        <v>180</v>
      </c>
      <c r="I20" s="7" t="inlineStr">
        <is>
          <t>Em andamento</t>
        </is>
      </c>
      <c r="J20" s="14">
        <f>IF(OR(A20="",G20=""),"",IFERROR(G20-TODAY(),0))</f>
        <v/>
      </c>
      <c r="K20" s="18">
        <f>IF(OR(A20="",J20=""),"",IF(OR(I20="Bloqueado",J20&lt;0),"Alta",IF(J20&lt;=7,"Média","Baixa")))</f>
        <v/>
      </c>
      <c r="L20" s="3" t="inlineStr">
        <is>
          <t>Priorizar clientes com maior recorrência.</t>
        </is>
      </c>
    </row>
    <row r="21">
      <c r="A21" s="7" t="n"/>
      <c r="B21" s="7" t="n"/>
      <c r="C21" s="3" t="n"/>
      <c r="D21" s="3" t="n"/>
      <c r="E21" s="3" t="n"/>
      <c r="F21" s="26" t="n"/>
      <c r="G21" s="26" t="n"/>
      <c r="H21" s="15" t="n"/>
      <c r="I21" s="7" t="n"/>
      <c r="J21" s="11">
        <f>IF(OR(A21="",G21=""),"",IFERROR(G21-TODAY(),0))</f>
        <v/>
      </c>
      <c r="K21" s="17">
        <f>IF(OR(A21="",J21=""),"",IF(OR(I21="Bloqueado",J21&lt;0),"Alta",IF(J21&lt;=7,"Média","Baixa")))</f>
        <v/>
      </c>
      <c r="L21" s="3" t="n"/>
    </row>
    <row r="22">
      <c r="A22" s="7" t="n"/>
      <c r="B22" s="7" t="n"/>
      <c r="C22" s="3" t="n"/>
      <c r="D22" s="3" t="n"/>
      <c r="E22" s="3" t="n"/>
      <c r="F22" s="26" t="n"/>
      <c r="G22" s="26" t="n"/>
      <c r="H22" s="15" t="n"/>
      <c r="I22" s="7" t="n"/>
      <c r="J22" s="14">
        <f>IF(OR(A22="",G22=""),"",IFERROR(G22-TODAY(),0))</f>
        <v/>
      </c>
      <c r="K22" s="18">
        <f>IF(OR(A22="",J22=""),"",IF(OR(I22="Bloqueado",J22&lt;0),"Alta",IF(J22&lt;=7,"Média","Baixa")))</f>
        <v/>
      </c>
      <c r="L22" s="3" t="n"/>
    </row>
    <row r="23">
      <c r="A23" s="7" t="n"/>
      <c r="B23" s="7" t="n"/>
      <c r="C23" s="3" t="n"/>
      <c r="D23" s="3" t="n"/>
      <c r="E23" s="3" t="n"/>
      <c r="F23" s="26" t="n"/>
      <c r="G23" s="26" t="n"/>
      <c r="H23" s="15" t="n"/>
      <c r="I23" s="7" t="n"/>
      <c r="J23" s="11">
        <f>IF(OR(A23="",G23=""),"",IFERROR(G23-TODAY(),0))</f>
        <v/>
      </c>
      <c r="K23" s="17">
        <f>IF(OR(A23="",J23=""),"",IF(OR(I23="Bloqueado",J23&lt;0),"Alta",IF(J23&lt;=7,"Média","Baixa")))</f>
        <v/>
      </c>
      <c r="L23" s="3" t="n"/>
    </row>
    <row r="24">
      <c r="A24" s="7" t="n"/>
      <c r="B24" s="7" t="n"/>
      <c r="C24" s="3" t="n"/>
      <c r="D24" s="3" t="n"/>
      <c r="E24" s="3" t="n"/>
      <c r="F24" s="26" t="n"/>
      <c r="G24" s="26" t="n"/>
      <c r="H24" s="15" t="n"/>
      <c r="I24" s="7" t="n"/>
      <c r="J24" s="14">
        <f>IF(OR(A24="",G24=""),"",IFERROR(G24-TODAY(),0))</f>
        <v/>
      </c>
      <c r="K24" s="18">
        <f>IF(OR(A24="",J24=""),"",IF(OR(I24="Bloqueado",J24&lt;0),"Alta",IF(J24&lt;=7,"Média","Baixa")))</f>
        <v/>
      </c>
      <c r="L24" s="3" t="n"/>
    </row>
    <row r="25">
      <c r="A25" s="7" t="n"/>
      <c r="B25" s="7" t="n"/>
      <c r="C25" s="3" t="n"/>
      <c r="D25" s="3" t="n"/>
      <c r="E25" s="3" t="n"/>
      <c r="F25" s="26" t="n"/>
      <c r="G25" s="26" t="n"/>
      <c r="H25" s="15" t="n"/>
      <c r="I25" s="7" t="n"/>
      <c r="J25" s="11">
        <f>IF(OR(A25="",G25=""),"",IFERROR(G25-TODAY(),0))</f>
        <v/>
      </c>
      <c r="K25" s="17">
        <f>IF(OR(A25="",J25=""),"",IF(OR(I25="Bloqueado",J25&lt;0),"Alta",IF(J25&lt;=7,"Média","Baixa")))</f>
        <v/>
      </c>
      <c r="L25" s="3" t="n"/>
    </row>
    <row r="26">
      <c r="A26" s="7" t="n"/>
      <c r="B26" s="7" t="n"/>
      <c r="C26" s="3" t="n"/>
      <c r="D26" s="3" t="n"/>
      <c r="E26" s="3" t="n"/>
      <c r="F26" s="26" t="n"/>
      <c r="G26" s="26" t="n"/>
      <c r="H26" s="15" t="n"/>
      <c r="I26" s="7" t="n"/>
      <c r="J26" s="14">
        <f>IF(OR(A26="",G26=""),"",IFERROR(G26-TODAY(),0))</f>
        <v/>
      </c>
      <c r="K26" s="18">
        <f>IF(OR(A26="",J26=""),"",IF(OR(I26="Bloqueado",J26&lt;0),"Alta",IF(J26&lt;=7,"Média","Baixa")))</f>
        <v/>
      </c>
      <c r="L26" s="3" t="n"/>
    </row>
    <row r="27">
      <c r="A27" s="7" t="n"/>
      <c r="B27" s="7" t="n"/>
      <c r="C27" s="3" t="n"/>
      <c r="D27" s="3" t="n"/>
      <c r="E27" s="3" t="n"/>
      <c r="F27" s="26" t="n"/>
      <c r="G27" s="26" t="n"/>
      <c r="H27" s="15" t="n"/>
      <c r="I27" s="7" t="n"/>
      <c r="J27" s="11">
        <f>IF(OR(A27="",G27=""),"",IFERROR(G27-TODAY(),0))</f>
        <v/>
      </c>
      <c r="K27" s="17">
        <f>IF(OR(A27="",J27=""),"",IF(OR(I27="Bloqueado",J27&lt;0),"Alta",IF(J27&lt;=7,"Média","Baixa")))</f>
        <v/>
      </c>
      <c r="L27" s="3" t="n"/>
    </row>
    <row r="28">
      <c r="A28" s="7" t="n"/>
      <c r="B28" s="7" t="n"/>
      <c r="C28" s="3" t="n"/>
      <c r="D28" s="3" t="n"/>
      <c r="E28" s="3" t="n"/>
      <c r="F28" s="26" t="n"/>
      <c r="G28" s="26" t="n"/>
      <c r="H28" s="15" t="n"/>
      <c r="I28" s="7" t="n"/>
      <c r="J28" s="14">
        <f>IF(OR(A28="",G28=""),"",IFERROR(G28-TODAY(),0))</f>
        <v/>
      </c>
      <c r="K28" s="18">
        <f>IF(OR(A28="",J28=""),"",IF(OR(I28="Bloqueado",J28&lt;0),"Alta",IF(J28&lt;=7,"Média","Baixa")))</f>
        <v/>
      </c>
      <c r="L28" s="3" t="n"/>
    </row>
    <row r="29">
      <c r="A29" s="7" t="n"/>
      <c r="B29" s="7" t="n"/>
      <c r="C29" s="3" t="n"/>
      <c r="D29" s="3" t="n"/>
      <c r="E29" s="3" t="n"/>
      <c r="F29" s="26" t="n"/>
      <c r="G29" s="26" t="n"/>
      <c r="H29" s="15" t="n"/>
      <c r="I29" s="7" t="n"/>
      <c r="J29" s="11">
        <f>IF(OR(A29="",G29=""),"",IFERROR(G29-TODAY(),0))</f>
        <v/>
      </c>
      <c r="K29" s="17">
        <f>IF(OR(A29="",J29=""),"",IF(OR(I29="Bloqueado",J29&lt;0),"Alta",IF(J29&lt;=7,"Média","Baixa")))</f>
        <v/>
      </c>
      <c r="L29" s="3" t="n"/>
    </row>
    <row r="30">
      <c r="A30" s="7" t="n"/>
      <c r="B30" s="7" t="n"/>
      <c r="C30" s="3" t="n"/>
      <c r="D30" s="3" t="n"/>
      <c r="E30" s="3" t="n"/>
      <c r="F30" s="26" t="n"/>
      <c r="G30" s="26" t="n"/>
      <c r="H30" s="15" t="n"/>
      <c r="I30" s="7" t="n"/>
      <c r="J30" s="14">
        <f>IF(OR(A30="",G30=""),"",IFERROR(G30-TODAY(),0))</f>
        <v/>
      </c>
      <c r="K30" s="18">
        <f>IF(OR(A30="",J30=""),"",IF(OR(I30="Bloqueado",J30&lt;0),"Alta",IF(J30&lt;=7,"Média","Baixa")))</f>
        <v/>
      </c>
      <c r="L30" s="3" t="n"/>
    </row>
    <row r="31">
      <c r="A31" s="7" t="n"/>
      <c r="B31" s="7" t="n"/>
      <c r="C31" s="3" t="n"/>
      <c r="D31" s="3" t="n"/>
      <c r="E31" s="3" t="n"/>
      <c r="F31" s="26" t="n"/>
      <c r="G31" s="26" t="n"/>
      <c r="H31" s="15" t="n"/>
      <c r="I31" s="7" t="n"/>
      <c r="J31" s="11">
        <f>IF(OR(A31="",G31=""),"",IFERROR(G31-TODAY(),0))</f>
        <v/>
      </c>
      <c r="K31" s="17">
        <f>IF(OR(A31="",J31=""),"",IF(OR(I31="Bloqueado",J31&lt;0),"Alta",IF(J31&lt;=7,"Média","Baixa")))</f>
        <v/>
      </c>
      <c r="L31" s="3" t="n"/>
    </row>
    <row r="32">
      <c r="A32" s="7" t="n"/>
      <c r="B32" s="7" t="n"/>
      <c r="C32" s="3" t="n"/>
      <c r="D32" s="3" t="n"/>
      <c r="E32" s="3" t="n"/>
      <c r="F32" s="26" t="n"/>
      <c r="G32" s="26" t="n"/>
      <c r="H32" s="15" t="n"/>
      <c r="I32" s="7" t="n"/>
      <c r="J32" s="14">
        <f>IF(OR(A32="",G32=""),"",IFERROR(G32-TODAY(),0))</f>
        <v/>
      </c>
      <c r="K32" s="18">
        <f>IF(OR(A32="",J32=""),"",IF(OR(I32="Bloqueado",J32&lt;0),"Alta",IF(J32&lt;=7,"Média","Baixa")))</f>
        <v/>
      </c>
      <c r="L32" s="3" t="n"/>
    </row>
    <row r="33">
      <c r="A33" s="7" t="n"/>
      <c r="B33" s="7" t="n"/>
      <c r="C33" s="3" t="n"/>
      <c r="D33" s="3" t="n"/>
      <c r="E33" s="3" t="n"/>
      <c r="F33" s="26" t="n"/>
      <c r="G33" s="26" t="n"/>
      <c r="H33" s="15" t="n"/>
      <c r="I33" s="7" t="n"/>
      <c r="J33" s="11">
        <f>IF(OR(A33="",G33=""),"",IFERROR(G33-TODAY(),0))</f>
        <v/>
      </c>
      <c r="K33" s="17">
        <f>IF(OR(A33="",J33=""),"",IF(OR(I33="Bloqueado",J33&lt;0),"Alta",IF(J33&lt;=7,"Média","Baixa")))</f>
        <v/>
      </c>
      <c r="L33" s="3" t="n"/>
    </row>
    <row r="34">
      <c r="A34" s="7" t="n"/>
      <c r="B34" s="7" t="n"/>
      <c r="C34" s="3" t="n"/>
      <c r="D34" s="3" t="n"/>
      <c r="E34" s="3" t="n"/>
      <c r="F34" s="26" t="n"/>
      <c r="G34" s="26" t="n"/>
      <c r="H34" s="15" t="n"/>
      <c r="I34" s="7" t="n"/>
      <c r="J34" s="14">
        <f>IF(OR(A34="",G34=""),"",IFERROR(G34-TODAY(),0))</f>
        <v/>
      </c>
      <c r="K34" s="18">
        <f>IF(OR(A34="",J34=""),"",IF(OR(I34="Bloqueado",J34&lt;0),"Alta",IF(J34&lt;=7,"Média","Baixa")))</f>
        <v/>
      </c>
      <c r="L34" s="3" t="n"/>
    </row>
    <row r="35">
      <c r="A35" s="7" t="n"/>
      <c r="B35" s="7" t="n"/>
      <c r="C35" s="3" t="n"/>
      <c r="D35" s="3" t="n"/>
      <c r="E35" s="3" t="n"/>
      <c r="F35" s="26" t="n"/>
      <c r="G35" s="26" t="n"/>
      <c r="H35" s="15" t="n"/>
      <c r="I35" s="7" t="n"/>
      <c r="J35" s="11">
        <f>IF(OR(A35="",G35=""),"",IFERROR(G35-TODAY(),0))</f>
        <v/>
      </c>
      <c r="K35" s="17">
        <f>IF(OR(A35="",J35=""),"",IF(OR(I35="Bloqueado",J35&lt;0),"Alta",IF(J35&lt;=7,"Média","Baixa")))</f>
        <v/>
      </c>
      <c r="L35" s="3" t="n"/>
    </row>
    <row r="36">
      <c r="A36" s="7" t="n"/>
      <c r="B36" s="7" t="n"/>
      <c r="C36" s="3" t="n"/>
      <c r="D36" s="3" t="n"/>
      <c r="E36" s="3" t="n"/>
      <c r="F36" s="26" t="n"/>
      <c r="G36" s="26" t="n"/>
      <c r="H36" s="15" t="n"/>
      <c r="I36" s="7" t="n"/>
      <c r="J36" s="14">
        <f>IF(OR(A36="",G36=""),"",IFERROR(G36-TODAY(),0))</f>
        <v/>
      </c>
      <c r="K36" s="18">
        <f>IF(OR(A36="",J36=""),"",IF(OR(I36="Bloqueado",J36&lt;0),"Alta",IF(J36&lt;=7,"Média","Baixa")))</f>
        <v/>
      </c>
      <c r="L36" s="3" t="n"/>
    </row>
    <row r="37">
      <c r="A37" s="7" t="n"/>
      <c r="B37" s="7" t="n"/>
      <c r="C37" s="3" t="n"/>
      <c r="D37" s="3" t="n"/>
      <c r="E37" s="3" t="n"/>
      <c r="F37" s="26" t="n"/>
      <c r="G37" s="26" t="n"/>
      <c r="H37" s="15" t="n"/>
      <c r="I37" s="7" t="n"/>
      <c r="J37" s="11">
        <f>IF(OR(A37="",G37=""),"",IFERROR(G37-TODAY(),0))</f>
        <v/>
      </c>
      <c r="K37" s="17">
        <f>IF(OR(A37="",J37=""),"",IF(OR(I37="Bloqueado",J37&lt;0),"Alta",IF(J37&lt;=7,"Média","Baixa")))</f>
        <v/>
      </c>
      <c r="L37" s="3" t="n"/>
    </row>
    <row r="38">
      <c r="A38" s="7" t="n"/>
      <c r="B38" s="7" t="n"/>
      <c r="C38" s="3" t="n"/>
      <c r="D38" s="3" t="n"/>
      <c r="E38" s="3" t="n"/>
      <c r="F38" s="26" t="n"/>
      <c r="G38" s="26" t="n"/>
      <c r="H38" s="15" t="n"/>
      <c r="I38" s="7" t="n"/>
      <c r="J38" s="14">
        <f>IF(OR(A38="",G38=""),"",IFERROR(G38-TODAY(),0))</f>
        <v/>
      </c>
      <c r="K38" s="18">
        <f>IF(OR(A38="",J38=""),"",IF(OR(I38="Bloqueado",J38&lt;0),"Alta",IF(J38&lt;=7,"Média","Baixa")))</f>
        <v/>
      </c>
      <c r="L38" s="3" t="n"/>
    </row>
    <row r="39">
      <c r="A39" s="7" t="n"/>
      <c r="B39" s="7" t="n"/>
      <c r="C39" s="3" t="n"/>
      <c r="D39" s="3" t="n"/>
      <c r="E39" s="3" t="n"/>
      <c r="F39" s="26" t="n"/>
      <c r="G39" s="26" t="n"/>
      <c r="H39" s="15" t="n"/>
      <c r="I39" s="7" t="n"/>
      <c r="J39" s="11">
        <f>IF(OR(A39="",G39=""),"",IFERROR(G39-TODAY(),0))</f>
        <v/>
      </c>
      <c r="K39" s="17">
        <f>IF(OR(A39="",J39=""),"",IF(OR(I39="Bloqueado",J39&lt;0),"Alta",IF(J39&lt;=7,"Média","Baixa")))</f>
        <v/>
      </c>
      <c r="L39" s="3" t="n"/>
    </row>
    <row r="40">
      <c r="A40" s="7" t="n"/>
      <c r="B40" s="7" t="n"/>
      <c r="C40" s="3" t="n"/>
      <c r="D40" s="3" t="n"/>
      <c r="E40" s="3" t="n"/>
      <c r="F40" s="26" t="n"/>
      <c r="G40" s="26" t="n"/>
      <c r="H40" s="15" t="n"/>
      <c r="I40" s="7" t="n"/>
      <c r="J40" s="14">
        <f>IF(OR(A40="",G40=""),"",IFERROR(G40-TODAY(),0))</f>
        <v/>
      </c>
      <c r="K40" s="18">
        <f>IF(OR(A40="",J40=""),"",IF(OR(I40="Bloqueado",J40&lt;0),"Alta",IF(J40&lt;=7,"Média","Baixa")))</f>
        <v/>
      </c>
      <c r="L40" s="3" t="n"/>
    </row>
    <row r="41">
      <c r="A41" s="7" t="n"/>
      <c r="B41" s="7" t="n"/>
      <c r="C41" s="3" t="n"/>
      <c r="D41" s="3" t="n"/>
      <c r="E41" s="3" t="n"/>
      <c r="F41" s="26" t="n"/>
      <c r="G41" s="26" t="n"/>
      <c r="H41" s="15" t="n"/>
      <c r="I41" s="7" t="n"/>
      <c r="J41" s="11">
        <f>IF(OR(A41="",G41=""),"",IFERROR(G41-TODAY(),0))</f>
        <v/>
      </c>
      <c r="K41" s="17">
        <f>IF(OR(A41="",J41=""),"",IF(OR(I41="Bloqueado",J41&lt;0),"Alta",IF(J41&lt;=7,"Média","Baixa")))</f>
        <v/>
      </c>
      <c r="L41" s="3" t="n"/>
    </row>
    <row r="42">
      <c r="A42" s="7" t="n"/>
      <c r="B42" s="7" t="n"/>
      <c r="C42" s="3" t="n"/>
      <c r="D42" s="3" t="n"/>
      <c r="E42" s="3" t="n"/>
      <c r="F42" s="26" t="n"/>
      <c r="G42" s="26" t="n"/>
      <c r="H42" s="15" t="n"/>
      <c r="I42" s="7" t="n"/>
      <c r="J42" s="14">
        <f>IF(OR(A42="",G42=""),"",IFERROR(G42-TODAY(),0))</f>
        <v/>
      </c>
      <c r="K42" s="18">
        <f>IF(OR(A42="",J42=""),"",IF(OR(I42="Bloqueado",J42&lt;0),"Alta",IF(J42&lt;=7,"Média","Baixa")))</f>
        <v/>
      </c>
      <c r="L42" s="3" t="n"/>
    </row>
    <row r="43">
      <c r="A43" s="7" t="n"/>
      <c r="B43" s="7" t="n"/>
      <c r="C43" s="3" t="n"/>
      <c r="D43" s="3" t="n"/>
      <c r="E43" s="3" t="n"/>
      <c r="F43" s="26" t="n"/>
      <c r="G43" s="26" t="n"/>
      <c r="H43" s="15" t="n"/>
      <c r="I43" s="7" t="n"/>
      <c r="J43" s="11">
        <f>IF(OR(A43="",G43=""),"",IFERROR(G43-TODAY(),0))</f>
        <v/>
      </c>
      <c r="K43" s="17">
        <f>IF(OR(A43="",J43=""),"",IF(OR(I43="Bloqueado",J43&lt;0),"Alta",IF(J43&lt;=7,"Média","Baixa")))</f>
        <v/>
      </c>
      <c r="L43" s="3" t="n"/>
    </row>
    <row r="44">
      <c r="A44" s="7" t="n"/>
      <c r="B44" s="7" t="n"/>
      <c r="C44" s="3" t="n"/>
      <c r="D44" s="3" t="n"/>
      <c r="E44" s="3" t="n"/>
      <c r="F44" s="26" t="n"/>
      <c r="G44" s="26" t="n"/>
      <c r="H44" s="15" t="n"/>
      <c r="I44" s="7" t="n"/>
      <c r="J44" s="14">
        <f>IF(OR(A44="",G44=""),"",IFERROR(G44-TODAY(),0))</f>
        <v/>
      </c>
      <c r="K44" s="18">
        <f>IF(OR(A44="",J44=""),"",IF(OR(I44="Bloqueado",J44&lt;0),"Alta",IF(J44&lt;=7,"Média","Baixa")))</f>
        <v/>
      </c>
      <c r="L44" s="3" t="n"/>
    </row>
    <row r="45">
      <c r="A45" s="7" t="n"/>
      <c r="B45" s="7" t="n"/>
      <c r="C45" s="3" t="n"/>
      <c r="D45" s="3" t="n"/>
      <c r="E45" s="3" t="n"/>
      <c r="F45" s="26" t="n"/>
      <c r="G45" s="26" t="n"/>
      <c r="H45" s="15" t="n"/>
      <c r="I45" s="7" t="n"/>
      <c r="J45" s="11">
        <f>IF(OR(A45="",G45=""),"",IFERROR(G45-TODAY(),0))</f>
        <v/>
      </c>
      <c r="K45" s="17">
        <f>IF(OR(A45="",J45=""),"",IF(OR(I45="Bloqueado",J45&lt;0),"Alta",IF(J45&lt;=7,"Média","Baixa")))</f>
        <v/>
      </c>
      <c r="L45" s="3" t="n"/>
    </row>
    <row r="46">
      <c r="A46" s="7" t="n"/>
      <c r="B46" s="7" t="n"/>
      <c r="C46" s="3" t="n"/>
      <c r="D46" s="3" t="n"/>
      <c r="E46" s="3" t="n"/>
      <c r="F46" s="26" t="n"/>
      <c r="G46" s="26" t="n"/>
      <c r="H46" s="15" t="n"/>
      <c r="I46" s="7" t="n"/>
      <c r="J46" s="14">
        <f>IF(OR(A46="",G46=""),"",IFERROR(G46-TODAY(),0))</f>
        <v/>
      </c>
      <c r="K46" s="18">
        <f>IF(OR(A46="",J46=""),"",IF(OR(I46="Bloqueado",J46&lt;0),"Alta",IF(J46&lt;=7,"Média","Baixa")))</f>
        <v/>
      </c>
      <c r="L46" s="3" t="n"/>
    </row>
    <row r="47">
      <c r="A47" s="7" t="n"/>
      <c r="B47" s="7" t="n"/>
      <c r="C47" s="3" t="n"/>
      <c r="D47" s="3" t="n"/>
      <c r="E47" s="3" t="n"/>
      <c r="F47" s="26" t="n"/>
      <c r="G47" s="26" t="n"/>
      <c r="H47" s="15" t="n"/>
      <c r="I47" s="7" t="n"/>
      <c r="J47" s="11">
        <f>IF(OR(A47="",G47=""),"",IFERROR(G47-TODAY(),0))</f>
        <v/>
      </c>
      <c r="K47" s="17">
        <f>IF(OR(A47="",J47=""),"",IF(OR(I47="Bloqueado",J47&lt;0),"Alta",IF(J47&lt;=7,"Média","Baixa")))</f>
        <v/>
      </c>
      <c r="L47" s="3" t="n"/>
    </row>
    <row r="48">
      <c r="A48" s="7" t="n"/>
      <c r="B48" s="7" t="n"/>
      <c r="C48" s="3" t="n"/>
      <c r="D48" s="3" t="n"/>
      <c r="E48" s="3" t="n"/>
      <c r="F48" s="26" t="n"/>
      <c r="G48" s="26" t="n"/>
      <c r="H48" s="15" t="n"/>
      <c r="I48" s="7" t="n"/>
      <c r="J48" s="14">
        <f>IF(OR(A48="",G48=""),"",IFERROR(G48-TODAY(),0))</f>
        <v/>
      </c>
      <c r="K48" s="18">
        <f>IF(OR(A48="",J48=""),"",IF(OR(I48="Bloqueado",J48&lt;0),"Alta",IF(J48&lt;=7,"Média","Baixa")))</f>
        <v/>
      </c>
      <c r="L48" s="3" t="n"/>
    </row>
    <row r="49">
      <c r="A49" s="7" t="n"/>
      <c r="B49" s="7" t="n"/>
      <c r="C49" s="3" t="n"/>
      <c r="D49" s="3" t="n"/>
      <c r="E49" s="3" t="n"/>
      <c r="F49" s="26" t="n"/>
      <c r="G49" s="26" t="n"/>
      <c r="H49" s="15" t="n"/>
      <c r="I49" s="7" t="n"/>
      <c r="J49" s="11">
        <f>IF(OR(A49="",G49=""),"",IFERROR(G49-TODAY(),0))</f>
        <v/>
      </c>
      <c r="K49" s="17">
        <f>IF(OR(A49="",J49=""),"",IF(OR(I49="Bloqueado",J49&lt;0),"Alta",IF(J49&lt;=7,"Média","Baixa")))</f>
        <v/>
      </c>
      <c r="L49" s="3" t="n"/>
    </row>
    <row r="50">
      <c r="A50" s="7" t="n"/>
      <c r="B50" s="7" t="n"/>
      <c r="C50" s="3" t="n"/>
      <c r="D50" s="3" t="n"/>
      <c r="E50" s="3" t="n"/>
      <c r="F50" s="26" t="n"/>
      <c r="G50" s="26" t="n"/>
      <c r="H50" s="15" t="n"/>
      <c r="I50" s="7" t="n"/>
      <c r="J50" s="14">
        <f>IF(OR(A50="",G50=""),"",IFERROR(G50-TODAY(),0))</f>
        <v/>
      </c>
      <c r="K50" s="18">
        <f>IF(OR(A50="",J50=""),"",IF(OR(I50="Bloqueado",J50&lt;0),"Alta",IF(J50&lt;=7,"Média","Baixa")))</f>
        <v/>
      </c>
      <c r="L50" s="3" t="n"/>
    </row>
    <row r="51">
      <c r="A51" s="7" t="n"/>
      <c r="B51" s="7" t="n"/>
      <c r="C51" s="3" t="n"/>
      <c r="D51" s="3" t="n"/>
      <c r="E51" s="3" t="n"/>
      <c r="F51" s="26" t="n"/>
      <c r="G51" s="26" t="n"/>
      <c r="H51" s="15" t="n"/>
      <c r="I51" s="7" t="n"/>
      <c r="J51" s="11">
        <f>IF(OR(A51="",G51=""),"",IFERROR(G51-TODAY(),0))</f>
        <v/>
      </c>
      <c r="K51" s="17">
        <f>IF(OR(A51="",J51=""),"",IF(OR(I51="Bloqueado",J51&lt;0),"Alta",IF(J51&lt;=7,"Média","Baixa")))</f>
        <v/>
      </c>
      <c r="L51" s="3" t="n"/>
    </row>
    <row r="52">
      <c r="A52" s="7" t="n"/>
      <c r="B52" s="7" t="n"/>
      <c r="C52" s="3" t="n"/>
      <c r="D52" s="3" t="n"/>
      <c r="E52" s="3" t="n"/>
      <c r="F52" s="26" t="n"/>
      <c r="G52" s="26" t="n"/>
      <c r="H52" s="15" t="n"/>
      <c r="I52" s="7" t="n"/>
      <c r="J52" s="14">
        <f>IF(OR(A52="",G52=""),"",IFERROR(G52-TODAY(),0))</f>
        <v/>
      </c>
      <c r="K52" s="18">
        <f>IF(OR(A52="",J52=""),"",IF(OR(I52="Bloqueado",J52&lt;0),"Alta",IF(J52&lt;=7,"Média","Baixa")))</f>
        <v/>
      </c>
      <c r="L52" s="3" t="n"/>
    </row>
    <row r="53">
      <c r="A53" s="7" t="n"/>
      <c r="B53" s="7" t="n"/>
      <c r="C53" s="3" t="n"/>
      <c r="D53" s="3" t="n"/>
      <c r="E53" s="3" t="n"/>
      <c r="F53" s="26" t="n"/>
      <c r="G53" s="26" t="n"/>
      <c r="H53" s="15" t="n"/>
      <c r="I53" s="7" t="n"/>
      <c r="J53" s="11">
        <f>IF(OR(A53="",G53=""),"",IFERROR(G53-TODAY(),0))</f>
        <v/>
      </c>
      <c r="K53" s="17">
        <f>IF(OR(A53="",J53=""),"",IF(OR(I53="Bloqueado",J53&lt;0),"Alta",IF(J53&lt;=7,"Média","Baixa")))</f>
        <v/>
      </c>
      <c r="L53" s="3" t="n"/>
    </row>
    <row r="54">
      <c r="A54" s="7" t="n"/>
      <c r="B54" s="7" t="n"/>
      <c r="C54" s="3" t="n"/>
      <c r="D54" s="3" t="n"/>
      <c r="E54" s="3" t="n"/>
      <c r="F54" s="26" t="n"/>
      <c r="G54" s="26" t="n"/>
      <c r="H54" s="15" t="n"/>
      <c r="I54" s="7" t="n"/>
      <c r="J54" s="14">
        <f>IF(OR(A54="",G54=""),"",IFERROR(G54-TODAY(),0))</f>
        <v/>
      </c>
      <c r="K54" s="18">
        <f>IF(OR(A54="",J54=""),"",IF(OR(I54="Bloqueado",J54&lt;0),"Alta",IF(J54&lt;=7,"Média","Baixa")))</f>
        <v/>
      </c>
      <c r="L54" s="3" t="n"/>
    </row>
    <row r="55">
      <c r="A55" s="7" t="n"/>
      <c r="B55" s="7" t="n"/>
      <c r="C55" s="3" t="n"/>
      <c r="D55" s="3" t="n"/>
      <c r="E55" s="3" t="n"/>
      <c r="F55" s="26" t="n"/>
      <c r="G55" s="26" t="n"/>
      <c r="H55" s="15" t="n"/>
      <c r="I55" s="7" t="n"/>
      <c r="J55" s="11">
        <f>IF(OR(A55="",G55=""),"",IFERROR(G55-TODAY(),0))</f>
        <v/>
      </c>
      <c r="K55" s="17">
        <f>IF(OR(A55="",J55=""),"",IF(OR(I55="Bloqueado",J55&lt;0),"Alta",IF(J55&lt;=7,"Média","Baixa")))</f>
        <v/>
      </c>
      <c r="L55" s="3" t="n"/>
    </row>
    <row r="56">
      <c r="A56" s="7" t="n"/>
      <c r="B56" s="7" t="n"/>
      <c r="C56" s="3" t="n"/>
      <c r="D56" s="3" t="n"/>
      <c r="E56" s="3" t="n"/>
      <c r="F56" s="26" t="n"/>
      <c r="G56" s="26" t="n"/>
      <c r="H56" s="15" t="n"/>
      <c r="I56" s="7" t="n"/>
      <c r="J56" s="14">
        <f>IF(OR(A56="",G56=""),"",IFERROR(G56-TODAY(),0))</f>
        <v/>
      </c>
      <c r="K56" s="18">
        <f>IF(OR(A56="",J56=""),"",IF(OR(I56="Bloqueado",J56&lt;0),"Alta",IF(J56&lt;=7,"Média","Baixa")))</f>
        <v/>
      </c>
      <c r="L56" s="3" t="n"/>
    </row>
    <row r="57">
      <c r="A57" s="7" t="n"/>
      <c r="B57" s="7" t="n"/>
      <c r="C57" s="3" t="n"/>
      <c r="D57" s="3" t="n"/>
      <c r="E57" s="3" t="n"/>
      <c r="F57" s="26" t="n"/>
      <c r="G57" s="26" t="n"/>
      <c r="H57" s="15" t="n"/>
      <c r="I57" s="7" t="n"/>
      <c r="J57" s="11">
        <f>IF(OR(A57="",G57=""),"",IFERROR(G57-TODAY(),0))</f>
        <v/>
      </c>
      <c r="K57" s="17">
        <f>IF(OR(A57="",J57=""),"",IF(OR(I57="Bloqueado",J57&lt;0),"Alta",IF(J57&lt;=7,"Média","Baixa")))</f>
        <v/>
      </c>
      <c r="L57" s="3" t="n"/>
    </row>
    <row r="58">
      <c r="A58" s="7" t="n"/>
      <c r="B58" s="7" t="n"/>
      <c r="C58" s="3" t="n"/>
      <c r="D58" s="3" t="n"/>
      <c r="E58" s="3" t="n"/>
      <c r="F58" s="26" t="n"/>
      <c r="G58" s="26" t="n"/>
      <c r="H58" s="15" t="n"/>
      <c r="I58" s="7" t="n"/>
      <c r="J58" s="14">
        <f>IF(OR(A58="",G58=""),"",IFERROR(G58-TODAY(),0))</f>
        <v/>
      </c>
      <c r="K58" s="18">
        <f>IF(OR(A58="",J58=""),"",IF(OR(I58="Bloqueado",J58&lt;0),"Alta",IF(J58&lt;=7,"Média","Baixa")))</f>
        <v/>
      </c>
      <c r="L58" s="3" t="n"/>
    </row>
    <row r="59">
      <c r="A59" s="7" t="n"/>
      <c r="B59" s="7" t="n"/>
      <c r="C59" s="3" t="n"/>
      <c r="D59" s="3" t="n"/>
      <c r="E59" s="3" t="n"/>
      <c r="F59" s="26" t="n"/>
      <c r="G59" s="26" t="n"/>
      <c r="H59" s="15" t="n"/>
      <c r="I59" s="7" t="n"/>
      <c r="J59" s="11">
        <f>IF(OR(A59="",G59=""),"",IFERROR(G59-TODAY(),0))</f>
        <v/>
      </c>
      <c r="K59" s="17">
        <f>IF(OR(A59="",J59=""),"",IF(OR(I59="Bloqueado",J59&lt;0),"Alta",IF(J59&lt;=7,"Média","Baixa")))</f>
        <v/>
      </c>
      <c r="L59" s="3" t="n"/>
    </row>
    <row r="60">
      <c r="A60" s="7" t="n"/>
      <c r="B60" s="7" t="n"/>
      <c r="C60" s="3" t="n"/>
      <c r="D60" s="3" t="n"/>
      <c r="E60" s="3" t="n"/>
      <c r="F60" s="26" t="n"/>
      <c r="G60" s="26" t="n"/>
      <c r="H60" s="15" t="n"/>
      <c r="I60" s="7" t="n"/>
      <c r="J60" s="14">
        <f>IF(OR(A60="",G60=""),"",IFERROR(G60-TODAY(),0))</f>
        <v/>
      </c>
      <c r="K60" s="18">
        <f>IF(OR(A60="",J60=""),"",IF(OR(I60="Bloqueado",J60&lt;0),"Alta",IF(J60&lt;=7,"Média","Baixa")))</f>
        <v/>
      </c>
      <c r="L60" s="3" t="n"/>
    </row>
    <row r="61">
      <c r="A61" s="7" t="n"/>
      <c r="B61" s="7" t="n"/>
      <c r="C61" s="3" t="n"/>
      <c r="D61" s="3" t="n"/>
      <c r="E61" s="3" t="n"/>
      <c r="F61" s="26" t="n"/>
      <c r="G61" s="26" t="n"/>
      <c r="H61" s="15" t="n"/>
      <c r="I61" s="7" t="n"/>
      <c r="J61" s="11">
        <f>IF(OR(A61="",G61=""),"",IFERROR(G61-TODAY(),0))</f>
        <v/>
      </c>
      <c r="K61" s="17">
        <f>IF(OR(A61="",J61=""),"",IF(OR(I61="Bloqueado",J61&lt;0),"Alta",IF(J61&lt;=7,"Média","Baixa")))</f>
        <v/>
      </c>
      <c r="L61" s="3" t="n"/>
    </row>
    <row r="62">
      <c r="A62" s="7" t="n"/>
      <c r="B62" s="7" t="n"/>
      <c r="C62" s="3" t="n"/>
      <c r="D62" s="3" t="n"/>
      <c r="E62" s="3" t="n"/>
      <c r="F62" s="26" t="n"/>
      <c r="G62" s="26" t="n"/>
      <c r="H62" s="15" t="n"/>
      <c r="I62" s="7" t="n"/>
      <c r="J62" s="14">
        <f>IF(OR(A62="",G62=""),"",IFERROR(G62-TODAY(),0))</f>
        <v/>
      </c>
      <c r="K62" s="18">
        <f>IF(OR(A62="",J62=""),"",IF(OR(I62="Bloqueado",J62&lt;0),"Alta",IF(J62&lt;=7,"Média","Baixa")))</f>
        <v/>
      </c>
      <c r="L62" s="3" t="n"/>
    </row>
    <row r="63">
      <c r="A63" s="7" t="n"/>
      <c r="B63" s="7" t="n"/>
      <c r="C63" s="3" t="n"/>
      <c r="D63" s="3" t="n"/>
      <c r="E63" s="3" t="n"/>
      <c r="F63" s="26" t="n"/>
      <c r="G63" s="26" t="n"/>
      <c r="H63" s="15" t="n"/>
      <c r="I63" s="7" t="n"/>
      <c r="J63" s="11">
        <f>IF(OR(A63="",G63=""),"",IFERROR(G63-TODAY(),0))</f>
        <v/>
      </c>
      <c r="K63" s="17">
        <f>IF(OR(A63="",J63=""),"",IF(OR(I63="Bloqueado",J63&lt;0),"Alta",IF(J63&lt;=7,"Média","Baixa")))</f>
        <v/>
      </c>
      <c r="L63" s="3" t="n"/>
    </row>
    <row r="64">
      <c r="A64" s="7" t="n"/>
      <c r="B64" s="7" t="n"/>
      <c r="C64" s="3" t="n"/>
      <c r="D64" s="3" t="n"/>
      <c r="E64" s="3" t="n"/>
      <c r="F64" s="26" t="n"/>
      <c r="G64" s="26" t="n"/>
      <c r="H64" s="15" t="n"/>
      <c r="I64" s="7" t="n"/>
      <c r="J64" s="14">
        <f>IF(OR(A64="",G64=""),"",IFERROR(G64-TODAY(),0))</f>
        <v/>
      </c>
      <c r="K64" s="18">
        <f>IF(OR(A64="",J64=""),"",IF(OR(I64="Bloqueado",J64&lt;0),"Alta",IF(J64&lt;=7,"Média","Baixa")))</f>
        <v/>
      </c>
      <c r="L64" s="3" t="n"/>
    </row>
    <row r="65">
      <c r="A65" s="7" t="n"/>
      <c r="B65" s="7" t="n"/>
      <c r="C65" s="3" t="n"/>
      <c r="D65" s="3" t="n"/>
      <c r="E65" s="3" t="n"/>
      <c r="F65" s="26" t="n"/>
      <c r="G65" s="26" t="n"/>
      <c r="H65" s="15" t="n"/>
      <c r="I65" s="7" t="n"/>
      <c r="J65" s="11">
        <f>IF(OR(A65="",G65=""),"",IFERROR(G65-TODAY(),0))</f>
        <v/>
      </c>
      <c r="K65" s="17">
        <f>IF(OR(A65="",J65=""),"",IF(OR(I65="Bloqueado",J65&lt;0),"Alta",IF(J65&lt;=7,"Média","Baixa")))</f>
        <v/>
      </c>
      <c r="L65" s="3" t="n"/>
    </row>
    <row r="66">
      <c r="A66" s="7" t="n"/>
      <c r="B66" s="7" t="n"/>
      <c r="C66" s="3" t="n"/>
      <c r="D66" s="3" t="n"/>
      <c r="E66" s="3" t="n"/>
      <c r="F66" s="26" t="n"/>
      <c r="G66" s="26" t="n"/>
      <c r="H66" s="15" t="n"/>
      <c r="I66" s="7" t="n"/>
      <c r="J66" s="14">
        <f>IF(OR(A66="",G66=""),"",IFERROR(G66-TODAY(),0))</f>
        <v/>
      </c>
      <c r="K66" s="18">
        <f>IF(OR(A66="",J66=""),"",IF(OR(I66="Bloqueado",J66&lt;0),"Alta",IF(J66&lt;=7,"Média","Baixa")))</f>
        <v/>
      </c>
      <c r="L66" s="3" t="n"/>
    </row>
    <row r="67">
      <c r="A67" s="7" t="n"/>
      <c r="B67" s="7" t="n"/>
      <c r="C67" s="3" t="n"/>
      <c r="D67" s="3" t="n"/>
      <c r="E67" s="3" t="n"/>
      <c r="F67" s="26" t="n"/>
      <c r="G67" s="26" t="n"/>
      <c r="H67" s="15" t="n"/>
      <c r="I67" s="7" t="n"/>
      <c r="J67" s="11">
        <f>IF(OR(A67="",G67=""),"",IFERROR(G67-TODAY(),0))</f>
        <v/>
      </c>
      <c r="K67" s="17">
        <f>IF(OR(A67="",J67=""),"",IF(OR(I67="Bloqueado",J67&lt;0),"Alta",IF(J67&lt;=7,"Média","Baixa")))</f>
        <v/>
      </c>
      <c r="L67" s="3" t="n"/>
    </row>
    <row r="68">
      <c r="A68" s="7" t="n"/>
      <c r="B68" s="7" t="n"/>
      <c r="C68" s="3" t="n"/>
      <c r="D68" s="3" t="n"/>
      <c r="E68" s="3" t="n"/>
      <c r="F68" s="26" t="n"/>
      <c r="G68" s="26" t="n"/>
      <c r="H68" s="15" t="n"/>
      <c r="I68" s="7" t="n"/>
      <c r="J68" s="14">
        <f>IF(OR(A68="",G68=""),"",IFERROR(G68-TODAY(),0))</f>
        <v/>
      </c>
      <c r="K68" s="18">
        <f>IF(OR(A68="",J68=""),"",IF(OR(I68="Bloqueado",J68&lt;0),"Alta",IF(J68&lt;=7,"Média","Baixa")))</f>
        <v/>
      </c>
      <c r="L68" s="3" t="n"/>
    </row>
    <row r="69">
      <c r="A69" s="7" t="n"/>
      <c r="B69" s="7" t="n"/>
      <c r="C69" s="3" t="n"/>
      <c r="D69" s="3" t="n"/>
      <c r="E69" s="3" t="n"/>
      <c r="F69" s="26" t="n"/>
      <c r="G69" s="26" t="n"/>
      <c r="H69" s="15" t="n"/>
      <c r="I69" s="7" t="n"/>
      <c r="J69" s="11">
        <f>IF(OR(A69="",G69=""),"",IFERROR(G69-TODAY(),0))</f>
        <v/>
      </c>
      <c r="K69" s="17">
        <f>IF(OR(A69="",J69=""),"",IF(OR(I69="Bloqueado",J69&lt;0),"Alta",IF(J69&lt;=7,"Média","Baixa")))</f>
        <v/>
      </c>
      <c r="L69" s="3" t="n"/>
    </row>
    <row r="70">
      <c r="A70" s="7" t="n"/>
      <c r="B70" s="7" t="n"/>
      <c r="C70" s="3" t="n"/>
      <c r="D70" s="3" t="n"/>
      <c r="E70" s="3" t="n"/>
      <c r="F70" s="26" t="n"/>
      <c r="G70" s="26" t="n"/>
      <c r="H70" s="15" t="n"/>
      <c r="I70" s="7" t="n"/>
      <c r="J70" s="14">
        <f>IF(OR(A70="",G70=""),"",IFERROR(G70-TODAY(),0))</f>
        <v/>
      </c>
      <c r="K70" s="18">
        <f>IF(OR(A70="",J70=""),"",IF(OR(I70="Bloqueado",J70&lt;0),"Alta",IF(J70&lt;=7,"Média","Baixa")))</f>
        <v/>
      </c>
      <c r="L70" s="3" t="n"/>
    </row>
    <row r="71">
      <c r="A71" s="7" t="n"/>
      <c r="B71" s="7" t="n"/>
      <c r="C71" s="3" t="n"/>
      <c r="D71" s="3" t="n"/>
      <c r="E71" s="3" t="n"/>
      <c r="F71" s="26" t="n"/>
      <c r="G71" s="26" t="n"/>
      <c r="H71" s="15" t="n"/>
      <c r="I71" s="7" t="n"/>
      <c r="J71" s="11">
        <f>IF(OR(A71="",G71=""),"",IFERROR(G71-TODAY(),0))</f>
        <v/>
      </c>
      <c r="K71" s="17">
        <f>IF(OR(A71="",J71=""),"",IF(OR(I71="Bloqueado",J71&lt;0),"Alta",IF(J71&lt;=7,"Média","Baixa")))</f>
        <v/>
      </c>
      <c r="L71" s="3" t="n"/>
    </row>
    <row r="72">
      <c r="A72" s="7" t="n"/>
      <c r="B72" s="7" t="n"/>
      <c r="C72" s="3" t="n"/>
      <c r="D72" s="3" t="n"/>
      <c r="E72" s="3" t="n"/>
      <c r="F72" s="26" t="n"/>
      <c r="G72" s="26" t="n"/>
      <c r="H72" s="15" t="n"/>
      <c r="I72" s="7" t="n"/>
      <c r="J72" s="14">
        <f>IF(OR(A72="",G72=""),"",IFERROR(G72-TODAY(),0))</f>
        <v/>
      </c>
      <c r="K72" s="18">
        <f>IF(OR(A72="",J72=""),"",IF(OR(I72="Bloqueado",J72&lt;0),"Alta",IF(J72&lt;=7,"Média","Baixa")))</f>
        <v/>
      </c>
      <c r="L72" s="3" t="n"/>
    </row>
    <row r="73">
      <c r="A73" s="7" t="n"/>
      <c r="B73" s="7" t="n"/>
      <c r="C73" s="3" t="n"/>
      <c r="D73" s="3" t="n"/>
      <c r="E73" s="3" t="n"/>
      <c r="F73" s="26" t="n"/>
      <c r="G73" s="26" t="n"/>
      <c r="H73" s="15" t="n"/>
      <c r="I73" s="7" t="n"/>
      <c r="J73" s="11">
        <f>IF(OR(A73="",G73=""),"",IFERROR(G73-TODAY(),0))</f>
        <v/>
      </c>
      <c r="K73" s="17">
        <f>IF(OR(A73="",J73=""),"",IF(OR(I73="Bloqueado",J73&lt;0),"Alta",IF(J73&lt;=7,"Média","Baixa")))</f>
        <v/>
      </c>
      <c r="L73" s="3" t="n"/>
    </row>
    <row r="74">
      <c r="A74" s="7" t="n"/>
      <c r="B74" s="7" t="n"/>
      <c r="C74" s="3" t="n"/>
      <c r="D74" s="3" t="n"/>
      <c r="E74" s="3" t="n"/>
      <c r="F74" s="26" t="n"/>
      <c r="G74" s="26" t="n"/>
      <c r="H74" s="15" t="n"/>
      <c r="I74" s="7" t="n"/>
      <c r="J74" s="14">
        <f>IF(OR(A74="",G74=""),"",IFERROR(G74-TODAY(),0))</f>
        <v/>
      </c>
      <c r="K74" s="18">
        <f>IF(OR(A74="",J74=""),"",IF(OR(I74="Bloqueado",J74&lt;0),"Alta",IF(J74&lt;=7,"Média","Baixa")))</f>
        <v/>
      </c>
      <c r="L74" s="3" t="n"/>
    </row>
    <row r="75">
      <c r="A75" s="7" t="n"/>
      <c r="B75" s="7" t="n"/>
      <c r="C75" s="3" t="n"/>
      <c r="D75" s="3" t="n"/>
      <c r="E75" s="3" t="n"/>
      <c r="F75" s="26" t="n"/>
      <c r="G75" s="26" t="n"/>
      <c r="H75" s="15" t="n"/>
      <c r="I75" s="7" t="n"/>
      <c r="J75" s="11">
        <f>IF(OR(A75="",G75=""),"",IFERROR(G75-TODAY(),0))</f>
        <v/>
      </c>
      <c r="K75" s="17">
        <f>IF(OR(A75="",J75=""),"",IF(OR(I75="Bloqueado",J75&lt;0),"Alta",IF(J75&lt;=7,"Média","Baixa")))</f>
        <v/>
      </c>
      <c r="L75" s="3" t="n"/>
    </row>
    <row r="76">
      <c r="A76" s="7" t="n"/>
      <c r="B76" s="7" t="n"/>
      <c r="C76" s="3" t="n"/>
      <c r="D76" s="3" t="n"/>
      <c r="E76" s="3" t="n"/>
      <c r="F76" s="26" t="n"/>
      <c r="G76" s="26" t="n"/>
      <c r="H76" s="15" t="n"/>
      <c r="I76" s="7" t="n"/>
      <c r="J76" s="14">
        <f>IF(OR(A76="",G76=""),"",IFERROR(G76-TODAY(),0))</f>
        <v/>
      </c>
      <c r="K76" s="18">
        <f>IF(OR(A76="",J76=""),"",IF(OR(I76="Bloqueado",J76&lt;0),"Alta",IF(J76&lt;=7,"Média","Baixa")))</f>
        <v/>
      </c>
      <c r="L76" s="3" t="n"/>
    </row>
    <row r="77">
      <c r="A77" s="7" t="n"/>
      <c r="B77" s="7" t="n"/>
      <c r="C77" s="3" t="n"/>
      <c r="D77" s="3" t="n"/>
      <c r="E77" s="3" t="n"/>
      <c r="F77" s="26" t="n"/>
      <c r="G77" s="26" t="n"/>
      <c r="H77" s="15" t="n"/>
      <c r="I77" s="7" t="n"/>
      <c r="J77" s="11">
        <f>IF(OR(A77="",G77=""),"",IFERROR(G77-TODAY(),0))</f>
        <v/>
      </c>
      <c r="K77" s="17">
        <f>IF(OR(A77="",J77=""),"",IF(OR(I77="Bloqueado",J77&lt;0),"Alta",IF(J77&lt;=7,"Média","Baixa")))</f>
        <v/>
      </c>
      <c r="L77" s="3" t="n"/>
    </row>
    <row r="78">
      <c r="A78" s="7" t="n"/>
      <c r="B78" s="7" t="n"/>
      <c r="C78" s="3" t="n"/>
      <c r="D78" s="3" t="n"/>
      <c r="E78" s="3" t="n"/>
      <c r="F78" s="26" t="n"/>
      <c r="G78" s="26" t="n"/>
      <c r="H78" s="15" t="n"/>
      <c r="I78" s="7" t="n"/>
      <c r="J78" s="14">
        <f>IF(OR(A78="",G78=""),"",IFERROR(G78-TODAY(),0))</f>
        <v/>
      </c>
      <c r="K78" s="18">
        <f>IF(OR(A78="",J78=""),"",IF(OR(I78="Bloqueado",J78&lt;0),"Alta",IF(J78&lt;=7,"Média","Baixa")))</f>
        <v/>
      </c>
      <c r="L78" s="3" t="n"/>
    </row>
    <row r="79">
      <c r="A79" s="7" t="n"/>
      <c r="B79" s="7" t="n"/>
      <c r="C79" s="3" t="n"/>
      <c r="D79" s="3" t="n"/>
      <c r="E79" s="3" t="n"/>
      <c r="F79" s="26" t="n"/>
      <c r="G79" s="26" t="n"/>
      <c r="H79" s="15" t="n"/>
      <c r="I79" s="7" t="n"/>
      <c r="J79" s="11">
        <f>IF(OR(A79="",G79=""),"",IFERROR(G79-TODAY(),0))</f>
        <v/>
      </c>
      <c r="K79" s="17">
        <f>IF(OR(A79="",J79=""),"",IF(OR(I79="Bloqueado",J79&lt;0),"Alta",IF(J79&lt;=7,"Média","Baixa")))</f>
        <v/>
      </c>
      <c r="L79" s="3" t="n"/>
    </row>
    <row r="80">
      <c r="A80" s="7" t="n"/>
      <c r="B80" s="7" t="n"/>
      <c r="C80" s="3" t="n"/>
      <c r="D80" s="3" t="n"/>
      <c r="E80" s="3" t="n"/>
      <c r="F80" s="26" t="n"/>
      <c r="G80" s="26" t="n"/>
      <c r="H80" s="15" t="n"/>
      <c r="I80" s="7" t="n"/>
      <c r="J80" s="14">
        <f>IF(OR(A80="",G80=""),"",IFERROR(G80-TODAY(),0))</f>
        <v/>
      </c>
      <c r="K80" s="18">
        <f>IF(OR(A80="",J80=""),"",IF(OR(I80="Bloqueado",J80&lt;0),"Alta",IF(J80&lt;=7,"Média","Baixa")))</f>
        <v/>
      </c>
      <c r="L80" s="3" t="n"/>
    </row>
    <row r="81">
      <c r="A81" s="7" t="n"/>
      <c r="B81" s="7" t="n"/>
      <c r="C81" s="3" t="n"/>
      <c r="D81" s="3" t="n"/>
      <c r="E81" s="3" t="n"/>
      <c r="F81" s="26" t="n"/>
      <c r="G81" s="26" t="n"/>
      <c r="H81" s="15" t="n"/>
      <c r="I81" s="7" t="n"/>
      <c r="J81" s="11">
        <f>IF(OR(A81="",G81=""),"",IFERROR(G81-TODAY(),0))</f>
        <v/>
      </c>
      <c r="K81" s="17">
        <f>IF(OR(A81="",J81=""),"",IF(OR(I81="Bloqueado",J81&lt;0),"Alta",IF(J81&lt;=7,"Média","Baixa")))</f>
        <v/>
      </c>
      <c r="L81" s="3" t="n"/>
    </row>
    <row r="82">
      <c r="A82" s="7" t="n"/>
      <c r="B82" s="7" t="n"/>
      <c r="C82" s="3" t="n"/>
      <c r="D82" s="3" t="n"/>
      <c r="E82" s="3" t="n"/>
      <c r="F82" s="26" t="n"/>
      <c r="G82" s="26" t="n"/>
      <c r="H82" s="15" t="n"/>
      <c r="I82" s="7" t="n"/>
      <c r="J82" s="14">
        <f>IF(OR(A82="",G82=""),"",IFERROR(G82-TODAY(),0))</f>
        <v/>
      </c>
      <c r="K82" s="18">
        <f>IF(OR(A82="",J82=""),"",IF(OR(I82="Bloqueado",J82&lt;0),"Alta",IF(J82&lt;=7,"Média","Baixa")))</f>
        <v/>
      </c>
      <c r="L82" s="3" t="n"/>
    </row>
    <row r="83">
      <c r="A83" s="7" t="n"/>
      <c r="B83" s="7" t="n"/>
      <c r="C83" s="3" t="n"/>
      <c r="D83" s="3" t="n"/>
      <c r="E83" s="3" t="n"/>
      <c r="F83" s="26" t="n"/>
      <c r="G83" s="26" t="n"/>
      <c r="H83" s="15" t="n"/>
      <c r="I83" s="7" t="n"/>
      <c r="J83" s="11">
        <f>IF(OR(A83="",G83=""),"",IFERROR(G83-TODAY(),0))</f>
        <v/>
      </c>
      <c r="K83" s="17">
        <f>IF(OR(A83="",J83=""),"",IF(OR(I83="Bloqueado",J83&lt;0),"Alta",IF(J83&lt;=7,"Média","Baixa")))</f>
        <v/>
      </c>
      <c r="L83" s="3" t="n"/>
    </row>
    <row r="84">
      <c r="A84" s="7" t="n"/>
      <c r="B84" s="7" t="n"/>
      <c r="C84" s="3" t="n"/>
      <c r="D84" s="3" t="n"/>
      <c r="E84" s="3" t="n"/>
      <c r="F84" s="26" t="n"/>
      <c r="G84" s="26" t="n"/>
      <c r="H84" s="15" t="n"/>
      <c r="I84" s="7" t="n"/>
      <c r="J84" s="14">
        <f>IF(OR(A84="",G84=""),"",IFERROR(G84-TODAY(),0))</f>
        <v/>
      </c>
      <c r="K84" s="18">
        <f>IF(OR(A84="",J84=""),"",IF(OR(I84="Bloqueado",J84&lt;0),"Alta",IF(J84&lt;=7,"Média","Baixa")))</f>
        <v/>
      </c>
      <c r="L84" s="3" t="n"/>
    </row>
    <row r="85">
      <c r="A85" s="7" t="n"/>
      <c r="B85" s="7" t="n"/>
      <c r="C85" s="3" t="n"/>
      <c r="D85" s="3" t="n"/>
      <c r="E85" s="3" t="n"/>
      <c r="F85" s="26" t="n"/>
      <c r="G85" s="26" t="n"/>
      <c r="H85" s="15" t="n"/>
      <c r="I85" s="7" t="n"/>
      <c r="J85" s="11">
        <f>IF(OR(A85="",G85=""),"",IFERROR(G85-TODAY(),0))</f>
        <v/>
      </c>
      <c r="K85" s="17">
        <f>IF(OR(A85="",J85=""),"",IF(OR(I85="Bloqueado",J85&lt;0),"Alta",IF(J85&lt;=7,"Média","Baixa")))</f>
        <v/>
      </c>
      <c r="L85" s="3" t="n"/>
    </row>
    <row r="86">
      <c r="A86" s="7" t="n"/>
      <c r="B86" s="7" t="n"/>
      <c r="C86" s="3" t="n"/>
      <c r="D86" s="3" t="n"/>
      <c r="E86" s="3" t="n"/>
      <c r="F86" s="26" t="n"/>
      <c r="G86" s="26" t="n"/>
      <c r="H86" s="15" t="n"/>
      <c r="I86" s="7" t="n"/>
      <c r="J86" s="14">
        <f>IF(OR(A86="",G86=""),"",IFERROR(G86-TODAY(),0))</f>
        <v/>
      </c>
      <c r="K86" s="18">
        <f>IF(OR(A86="",J86=""),"",IF(OR(I86="Bloqueado",J86&lt;0),"Alta",IF(J86&lt;=7,"Média","Baixa")))</f>
        <v/>
      </c>
      <c r="L86" s="3" t="n"/>
    </row>
    <row r="87">
      <c r="A87" s="7" t="n"/>
      <c r="B87" s="7" t="n"/>
      <c r="C87" s="3" t="n"/>
      <c r="D87" s="3" t="n"/>
      <c r="E87" s="3" t="n"/>
      <c r="F87" s="26" t="n"/>
      <c r="G87" s="26" t="n"/>
      <c r="H87" s="15" t="n"/>
      <c r="I87" s="7" t="n"/>
      <c r="J87" s="11">
        <f>IF(OR(A87="",G87=""),"",IFERROR(G87-TODAY(),0))</f>
        <v/>
      </c>
      <c r="K87" s="17">
        <f>IF(OR(A87="",J87=""),"",IF(OR(I87="Bloqueado",J87&lt;0),"Alta",IF(J87&lt;=7,"Média","Baixa")))</f>
        <v/>
      </c>
      <c r="L87" s="3" t="n"/>
    </row>
    <row r="88">
      <c r="A88" s="7" t="n"/>
      <c r="B88" s="7" t="n"/>
      <c r="C88" s="3" t="n"/>
      <c r="D88" s="3" t="n"/>
      <c r="E88" s="3" t="n"/>
      <c r="F88" s="26" t="n"/>
      <c r="G88" s="26" t="n"/>
      <c r="H88" s="15" t="n"/>
      <c r="I88" s="7" t="n"/>
      <c r="J88" s="14">
        <f>IF(OR(A88="",G88=""),"",IFERROR(G88-TODAY(),0))</f>
        <v/>
      </c>
      <c r="K88" s="18">
        <f>IF(OR(A88="",J88=""),"",IF(OR(I88="Bloqueado",J88&lt;0),"Alta",IF(J88&lt;=7,"Média","Baixa")))</f>
        <v/>
      </c>
      <c r="L88" s="3" t="n"/>
    </row>
    <row r="89">
      <c r="A89" s="7" t="n"/>
      <c r="B89" s="7" t="n"/>
      <c r="C89" s="3" t="n"/>
      <c r="D89" s="3" t="n"/>
      <c r="E89" s="3" t="n"/>
      <c r="F89" s="26" t="n"/>
      <c r="G89" s="26" t="n"/>
      <c r="H89" s="15" t="n"/>
      <c r="I89" s="7" t="n"/>
      <c r="J89" s="11">
        <f>IF(OR(A89="",G89=""),"",IFERROR(G89-TODAY(),0))</f>
        <v/>
      </c>
      <c r="K89" s="17">
        <f>IF(OR(A89="",J89=""),"",IF(OR(I89="Bloqueado",J89&lt;0),"Alta",IF(J89&lt;=7,"Média","Baixa")))</f>
        <v/>
      </c>
      <c r="L89" s="3" t="n"/>
    </row>
    <row r="90">
      <c r="A90" s="7" t="n"/>
      <c r="B90" s="7" t="n"/>
      <c r="C90" s="3" t="n"/>
      <c r="D90" s="3" t="n"/>
      <c r="E90" s="3" t="n"/>
      <c r="F90" s="26" t="n"/>
      <c r="G90" s="26" t="n"/>
      <c r="H90" s="15" t="n"/>
      <c r="I90" s="7" t="n"/>
      <c r="J90" s="14">
        <f>IF(OR(A90="",G90=""),"",IFERROR(G90-TODAY(),0))</f>
        <v/>
      </c>
      <c r="K90" s="18">
        <f>IF(OR(A90="",J90=""),"",IF(OR(I90="Bloqueado",J90&lt;0),"Alta",IF(J90&lt;=7,"Média","Baixa")))</f>
        <v/>
      </c>
      <c r="L90" s="3" t="n"/>
    </row>
    <row r="91">
      <c r="A91" s="7" t="n"/>
      <c r="B91" s="7" t="n"/>
      <c r="C91" s="3" t="n"/>
      <c r="D91" s="3" t="n"/>
      <c r="E91" s="3" t="n"/>
      <c r="F91" s="26" t="n"/>
      <c r="G91" s="26" t="n"/>
      <c r="H91" s="15" t="n"/>
      <c r="I91" s="7" t="n"/>
      <c r="J91" s="11">
        <f>IF(OR(A91="",G91=""),"",IFERROR(G91-TODAY(),0))</f>
        <v/>
      </c>
      <c r="K91" s="17">
        <f>IF(OR(A91="",J91=""),"",IF(OR(I91="Bloqueado",J91&lt;0),"Alta",IF(J91&lt;=7,"Média","Baixa")))</f>
        <v/>
      </c>
      <c r="L91" s="3" t="n"/>
    </row>
    <row r="92">
      <c r="A92" s="7" t="n"/>
      <c r="B92" s="7" t="n"/>
      <c r="C92" s="3" t="n"/>
      <c r="D92" s="3" t="n"/>
      <c r="E92" s="3" t="n"/>
      <c r="F92" s="26" t="n"/>
      <c r="G92" s="26" t="n"/>
      <c r="H92" s="15" t="n"/>
      <c r="I92" s="7" t="n"/>
      <c r="J92" s="14">
        <f>IF(OR(A92="",G92=""),"",IFERROR(G92-TODAY(),0))</f>
        <v/>
      </c>
      <c r="K92" s="18">
        <f>IF(OR(A92="",J92=""),"",IF(OR(I92="Bloqueado",J92&lt;0),"Alta",IF(J92&lt;=7,"Média","Baixa")))</f>
        <v/>
      </c>
      <c r="L92" s="3" t="n"/>
    </row>
    <row r="93">
      <c r="A93" s="7" t="n"/>
      <c r="B93" s="7" t="n"/>
      <c r="C93" s="3" t="n"/>
      <c r="D93" s="3" t="n"/>
      <c r="E93" s="3" t="n"/>
      <c r="F93" s="26" t="n"/>
      <c r="G93" s="26" t="n"/>
      <c r="H93" s="15" t="n"/>
      <c r="I93" s="7" t="n"/>
      <c r="J93" s="11">
        <f>IF(OR(A93="",G93=""),"",IFERROR(G93-TODAY(),0))</f>
        <v/>
      </c>
      <c r="K93" s="17">
        <f>IF(OR(A93="",J93=""),"",IF(OR(I93="Bloqueado",J93&lt;0),"Alta",IF(J93&lt;=7,"Média","Baixa")))</f>
        <v/>
      </c>
      <c r="L93" s="3" t="n"/>
    </row>
    <row r="94">
      <c r="A94" s="7" t="n"/>
      <c r="B94" s="7" t="n"/>
      <c r="C94" s="3" t="n"/>
      <c r="D94" s="3" t="n"/>
      <c r="E94" s="3" t="n"/>
      <c r="F94" s="26" t="n"/>
      <c r="G94" s="26" t="n"/>
      <c r="H94" s="15" t="n"/>
      <c r="I94" s="7" t="n"/>
      <c r="J94" s="14">
        <f>IF(OR(A94="",G94=""),"",IFERROR(G94-TODAY(),0))</f>
        <v/>
      </c>
      <c r="K94" s="18">
        <f>IF(OR(A94="",J94=""),"",IF(OR(I94="Bloqueado",J94&lt;0),"Alta",IF(J94&lt;=7,"Média","Baixa")))</f>
        <v/>
      </c>
      <c r="L94" s="3" t="n"/>
    </row>
    <row r="95">
      <c r="A95" s="7" t="n"/>
      <c r="B95" s="7" t="n"/>
      <c r="C95" s="3" t="n"/>
      <c r="D95" s="3" t="n"/>
      <c r="E95" s="3" t="n"/>
      <c r="F95" s="26" t="n"/>
      <c r="G95" s="26" t="n"/>
      <c r="H95" s="15" t="n"/>
      <c r="I95" s="7" t="n"/>
      <c r="J95" s="11">
        <f>IF(OR(A95="",G95=""),"",IFERROR(G95-TODAY(),0))</f>
        <v/>
      </c>
      <c r="K95" s="17">
        <f>IF(OR(A95="",J95=""),"",IF(OR(I95="Bloqueado",J95&lt;0),"Alta",IF(J95&lt;=7,"Média","Baixa")))</f>
        <v/>
      </c>
      <c r="L95" s="3" t="n"/>
    </row>
    <row r="96">
      <c r="A96" s="7" t="n"/>
      <c r="B96" s="7" t="n"/>
      <c r="C96" s="3" t="n"/>
      <c r="D96" s="3" t="n"/>
      <c r="E96" s="3" t="n"/>
      <c r="F96" s="26" t="n"/>
      <c r="G96" s="26" t="n"/>
      <c r="H96" s="15" t="n"/>
      <c r="I96" s="7" t="n"/>
      <c r="J96" s="14">
        <f>IF(OR(A96="",G96=""),"",IFERROR(G96-TODAY(),0))</f>
        <v/>
      </c>
      <c r="K96" s="18">
        <f>IF(OR(A96="",J96=""),"",IF(OR(I96="Bloqueado",J96&lt;0),"Alta",IF(J96&lt;=7,"Média","Baixa")))</f>
        <v/>
      </c>
      <c r="L96" s="3" t="n"/>
    </row>
    <row r="97">
      <c r="A97" s="7" t="n"/>
      <c r="B97" s="7" t="n"/>
      <c r="C97" s="3" t="n"/>
      <c r="D97" s="3" t="n"/>
      <c r="E97" s="3" t="n"/>
      <c r="F97" s="26" t="n"/>
      <c r="G97" s="26" t="n"/>
      <c r="H97" s="15" t="n"/>
      <c r="I97" s="7" t="n"/>
      <c r="J97" s="11">
        <f>IF(OR(A97="",G97=""),"",IFERROR(G97-TODAY(),0))</f>
        <v/>
      </c>
      <c r="K97" s="17">
        <f>IF(OR(A97="",J97=""),"",IF(OR(I97="Bloqueado",J97&lt;0),"Alta",IF(J97&lt;=7,"Média","Baixa")))</f>
        <v/>
      </c>
      <c r="L97" s="3" t="n"/>
    </row>
    <row r="98">
      <c r="A98" s="7" t="n"/>
      <c r="B98" s="7" t="n"/>
      <c r="C98" s="3" t="n"/>
      <c r="D98" s="3" t="n"/>
      <c r="E98" s="3" t="n"/>
      <c r="F98" s="26" t="n"/>
      <c r="G98" s="26" t="n"/>
      <c r="H98" s="15" t="n"/>
      <c r="I98" s="7" t="n"/>
      <c r="J98" s="14">
        <f>IF(OR(A98="",G98=""),"",IFERROR(G98-TODAY(),0))</f>
        <v/>
      </c>
      <c r="K98" s="18">
        <f>IF(OR(A98="",J98=""),"",IF(OR(I98="Bloqueado",J98&lt;0),"Alta",IF(J98&lt;=7,"Média","Baixa")))</f>
        <v/>
      </c>
      <c r="L98" s="3" t="n"/>
    </row>
    <row r="99">
      <c r="A99" s="7" t="n"/>
      <c r="B99" s="7" t="n"/>
      <c r="C99" s="3" t="n"/>
      <c r="D99" s="3" t="n"/>
      <c r="E99" s="3" t="n"/>
      <c r="F99" s="26" t="n"/>
      <c r="G99" s="26" t="n"/>
      <c r="H99" s="15" t="n"/>
      <c r="I99" s="7" t="n"/>
      <c r="J99" s="11">
        <f>IF(OR(A99="",G99=""),"",IFERROR(G99-TODAY(),0))</f>
        <v/>
      </c>
      <c r="K99" s="17">
        <f>IF(OR(A99="",J99=""),"",IF(OR(I99="Bloqueado",J99&lt;0),"Alta",IF(J99&lt;=7,"Média","Baixa")))</f>
        <v/>
      </c>
      <c r="L99" s="3" t="n"/>
    </row>
    <row r="100">
      <c r="A100" s="7" t="n"/>
      <c r="B100" s="7" t="n"/>
      <c r="C100" s="3" t="n"/>
      <c r="D100" s="3" t="n"/>
      <c r="E100" s="3" t="n"/>
      <c r="F100" s="26" t="n"/>
      <c r="G100" s="26" t="n"/>
      <c r="H100" s="15" t="n"/>
      <c r="I100" s="7" t="n"/>
      <c r="J100" s="14">
        <f>IF(OR(A100="",G100=""),"",IFERROR(G100-TODAY(),0))</f>
        <v/>
      </c>
      <c r="K100" s="18">
        <f>IF(OR(A100="",J100=""),"",IF(OR(I100="Bloqueado",J100&lt;0),"Alta",IF(J100&lt;=7,"Média","Baixa")))</f>
        <v/>
      </c>
      <c r="L100" s="3" t="n"/>
    </row>
    <row r="101">
      <c r="A101" s="7" t="n"/>
      <c r="B101" s="7" t="n"/>
      <c r="C101" s="3" t="n"/>
      <c r="D101" s="3" t="n"/>
      <c r="E101" s="3" t="n"/>
      <c r="F101" s="26" t="n"/>
      <c r="G101" s="26" t="n"/>
      <c r="H101" s="15" t="n"/>
      <c r="I101" s="7" t="n"/>
      <c r="J101" s="11">
        <f>IF(OR(A101="",G101=""),"",IFERROR(G101-TODAY(),0))</f>
        <v/>
      </c>
      <c r="K101" s="17">
        <f>IF(OR(A101="",J101=""),"",IF(OR(I101="Bloqueado",J101&lt;0),"Alta",IF(J101&lt;=7,"Média","Baixa")))</f>
        <v/>
      </c>
      <c r="L101" s="3" t="n"/>
    </row>
    <row r="102">
      <c r="A102" s="7" t="n"/>
      <c r="B102" s="7" t="n"/>
      <c r="C102" s="3" t="n"/>
      <c r="D102" s="3" t="n"/>
      <c r="E102" s="3" t="n"/>
      <c r="F102" s="26" t="n"/>
      <c r="G102" s="26" t="n"/>
      <c r="H102" s="15" t="n"/>
      <c r="I102" s="7" t="n"/>
      <c r="J102" s="14">
        <f>IF(OR(A102="",G102=""),"",IFERROR(G102-TODAY(),0))</f>
        <v/>
      </c>
      <c r="K102" s="18">
        <f>IF(OR(A102="",J102=""),"",IF(OR(I102="Bloqueado",J102&lt;0),"Alta",IF(J102&lt;=7,"Média","Baixa")))</f>
        <v/>
      </c>
      <c r="L102" s="3" t="n"/>
    </row>
    <row r="103">
      <c r="A103" s="7" t="n"/>
      <c r="B103" s="7" t="n"/>
      <c r="C103" s="3" t="n"/>
      <c r="D103" s="3" t="n"/>
      <c r="E103" s="3" t="n"/>
      <c r="F103" s="26" t="n"/>
      <c r="G103" s="26" t="n"/>
      <c r="H103" s="15" t="n"/>
      <c r="I103" s="7" t="n"/>
      <c r="J103" s="11">
        <f>IF(OR(A103="",G103=""),"",IFERROR(G103-TODAY(),0))</f>
        <v/>
      </c>
      <c r="K103" s="17">
        <f>IF(OR(A103="",J103=""),"",IF(OR(I103="Bloqueado",J103&lt;0),"Alta",IF(J103&lt;=7,"Média","Baixa")))</f>
        <v/>
      </c>
      <c r="L103" s="3" t="n"/>
    </row>
    <row r="104">
      <c r="A104" s="7" t="n"/>
      <c r="B104" s="7" t="n"/>
      <c r="C104" s="3" t="n"/>
      <c r="D104" s="3" t="n"/>
      <c r="E104" s="3" t="n"/>
      <c r="F104" s="26" t="n"/>
      <c r="G104" s="26" t="n"/>
      <c r="H104" s="15" t="n"/>
      <c r="I104" s="7" t="n"/>
      <c r="J104" s="14">
        <f>IF(OR(A104="",G104=""),"",IFERROR(G104-TODAY(),0))</f>
        <v/>
      </c>
      <c r="K104" s="18">
        <f>IF(OR(A104="",J104=""),"",IF(OR(I104="Bloqueado",J104&lt;0),"Alta",IF(J104&lt;=7,"Média","Baixa")))</f>
        <v/>
      </c>
      <c r="L104" s="3" t="n"/>
    </row>
    <row r="105">
      <c r="A105" s="7" t="n"/>
      <c r="B105" s="7" t="n"/>
      <c r="C105" s="3" t="n"/>
      <c r="D105" s="3" t="n"/>
      <c r="E105" s="3" t="n"/>
      <c r="F105" s="26" t="n"/>
      <c r="G105" s="26" t="n"/>
      <c r="H105" s="15" t="n"/>
      <c r="I105" s="7" t="n"/>
      <c r="J105" s="11">
        <f>IF(OR(A105="",G105=""),"",IFERROR(G105-TODAY(),0))</f>
        <v/>
      </c>
      <c r="K105" s="17">
        <f>IF(OR(A105="",J105=""),"",IF(OR(I105="Bloqueado",J105&lt;0),"Alta",IF(J105&lt;=7,"Média","Baixa")))</f>
        <v/>
      </c>
      <c r="L105" s="3" t="n"/>
    </row>
    <row r="106">
      <c r="A106" s="7" t="n"/>
      <c r="B106" s="7" t="n"/>
      <c r="C106" s="3" t="n"/>
      <c r="D106" s="3" t="n"/>
      <c r="E106" s="3" t="n"/>
      <c r="F106" s="26" t="n"/>
      <c r="G106" s="26" t="n"/>
      <c r="H106" s="15" t="n"/>
      <c r="I106" s="7" t="n"/>
      <c r="J106" s="14">
        <f>IF(OR(A106="",G106=""),"",IFERROR(G106-TODAY(),0))</f>
        <v/>
      </c>
      <c r="K106" s="18">
        <f>IF(OR(A106="",J106=""),"",IF(OR(I106="Bloqueado",J106&lt;0),"Alta",IF(J106&lt;=7,"Média","Baixa")))</f>
        <v/>
      </c>
      <c r="L106" s="3" t="n"/>
    </row>
    <row r="107">
      <c r="A107" s="7" t="n"/>
      <c r="B107" s="7" t="n"/>
      <c r="C107" s="3" t="n"/>
      <c r="D107" s="3" t="n"/>
      <c r="E107" s="3" t="n"/>
      <c r="F107" s="26" t="n"/>
      <c r="G107" s="26" t="n"/>
      <c r="H107" s="15" t="n"/>
      <c r="I107" s="7" t="n"/>
      <c r="J107" s="11">
        <f>IF(OR(A107="",G107=""),"",IFERROR(G107-TODAY(),0))</f>
        <v/>
      </c>
      <c r="K107" s="17">
        <f>IF(OR(A107="",J107=""),"",IF(OR(I107="Bloqueado",J107&lt;0),"Alta",IF(J107&lt;=7,"Média","Baixa")))</f>
        <v/>
      </c>
      <c r="L107" s="3" t="n"/>
    </row>
    <row r="108">
      <c r="A108" s="7" t="n"/>
      <c r="B108" s="7" t="n"/>
      <c r="C108" s="3" t="n"/>
      <c r="D108" s="3" t="n"/>
      <c r="E108" s="3" t="n"/>
      <c r="F108" s="26" t="n"/>
      <c r="G108" s="26" t="n"/>
      <c r="H108" s="15" t="n"/>
      <c r="I108" s="7" t="n"/>
      <c r="J108" s="14">
        <f>IF(OR(A108="",G108=""),"",IFERROR(G108-TODAY(),0))</f>
        <v/>
      </c>
      <c r="K108" s="18">
        <f>IF(OR(A108="",J108=""),"",IF(OR(I108="Bloqueado",J108&lt;0),"Alta",IF(J108&lt;=7,"Média","Baixa")))</f>
        <v/>
      </c>
      <c r="L108" s="3" t="n"/>
    </row>
    <row r="109">
      <c r="A109" s="7" t="n"/>
      <c r="B109" s="7" t="n"/>
      <c r="C109" s="3" t="n"/>
      <c r="D109" s="3" t="n"/>
      <c r="E109" s="3" t="n"/>
      <c r="F109" s="26" t="n"/>
      <c r="G109" s="26" t="n"/>
      <c r="H109" s="15" t="n"/>
      <c r="I109" s="7" t="n"/>
      <c r="J109" s="11">
        <f>IF(OR(A109="",G109=""),"",IFERROR(G109-TODAY(),0))</f>
        <v/>
      </c>
      <c r="K109" s="17">
        <f>IF(OR(A109="",J109=""),"",IF(OR(I109="Bloqueado",J109&lt;0),"Alta",IF(J109&lt;=7,"Média","Baixa")))</f>
        <v/>
      </c>
      <c r="L109" s="3" t="n"/>
    </row>
    <row r="110">
      <c r="A110" s="7" t="n"/>
      <c r="B110" s="7" t="n"/>
      <c r="C110" s="3" t="n"/>
      <c r="D110" s="3" t="n"/>
      <c r="E110" s="3" t="n"/>
      <c r="F110" s="26" t="n"/>
      <c r="G110" s="26" t="n"/>
      <c r="H110" s="15" t="n"/>
      <c r="I110" s="7" t="n"/>
      <c r="J110" s="14">
        <f>IF(OR(A110="",G110=""),"",IFERROR(G110-TODAY(),0))</f>
        <v/>
      </c>
      <c r="K110" s="18">
        <f>IF(OR(A110="",J110=""),"",IF(OR(I110="Bloqueado",J110&lt;0),"Alta",IF(J110&lt;=7,"Média","Baixa")))</f>
        <v/>
      </c>
      <c r="L110" s="3" t="n"/>
    </row>
  </sheetData>
  <autoFilter ref="A10:L110"/>
  <mergeCells count="1">
    <mergeCell ref="A1:O1"/>
  </mergeCells>
  <conditionalFormatting sqref="J11:J110">
    <cfRule type="expression" priority="1" dxfId="0">
      <formula>AND($A11&lt;&gt;"",$J11&lt;0)</formula>
    </cfRule>
  </conditionalFormatting>
  <conditionalFormatting sqref="I11:I110">
    <cfRule type="expression" priority="2" dxfId="0">
      <formula>I11="Bloqueado"</formula>
    </cfRule>
    <cfRule type="expression" priority="3" dxfId="1">
      <formula>I11="Concluído"</formula>
    </cfRule>
  </conditionalFormatting>
  <conditionalFormatting sqref="K11:K110">
    <cfRule type="expression" priority="4" dxfId="0">
      <formula>K11="Alta"</formula>
    </cfRule>
  </conditionalFormatting>
  <dataValidations count="2">
    <dataValidation sqref="I11:I110" showErrorMessage="1" showInputMessage="1" allowBlank="1" type="list">
      <formula1>"Não iniciado,Em andamento,Concluído,Bloqueado"</formula1>
    </dataValidation>
    <dataValidation sqref="B11:B110" showErrorMessage="1" showInputMessage="1" allowBlank="1" type="whole" operator="between">
      <formula1>1</formula1>
      <formula2>99999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9" customWidth="1" min="4" max="4"/>
    <col width="18" customWidth="1" min="5" max="5"/>
    <col width="25" customWidth="1" min="7" max="7"/>
    <col width="25" customWidth="1" min="8" max="8"/>
  </cols>
  <sheetData>
    <row r="1" ht="28" customHeight="1">
      <c r="A1" s="1" t="inlineStr">
        <is>
          <t>Indicadores — Painel Gerencial DMAIC</t>
        </is>
      </c>
    </row>
    <row r="2"/>
    <row r="3">
      <c r="A3" s="10" t="inlineStr">
        <is>
          <t>Use este painel para acompanhar metas, ações e custos do projeto.</t>
        </is>
      </c>
    </row>
    <row r="4"/>
    <row r="5"/>
    <row r="6"/>
    <row r="7"/>
    <row r="8"/>
    <row r="9"/>
    <row r="10" ht="26" customHeight="1">
      <c r="A10" s="6" t="inlineStr">
        <is>
          <t>Indicador</t>
        </is>
      </c>
      <c r="B10" s="6" t="inlineStr">
        <is>
          <t>Resultado</t>
        </is>
      </c>
      <c r="C10" s="6" t="inlineStr">
        <is>
          <t>Meta</t>
        </is>
      </c>
      <c r="D10" s="6" t="inlineStr">
        <is>
          <t>Situação</t>
        </is>
      </c>
      <c r="E10" s="6" t="inlineStr">
        <is>
          <t>Fonte</t>
        </is>
      </c>
      <c r="G10" s="2" t="inlineStr">
        <is>
          <t>Consulta de responsável</t>
        </is>
      </c>
    </row>
    <row r="11">
      <c r="A11" s="10" t="inlineStr">
        <is>
          <t>Média do valor atual</t>
        </is>
      </c>
      <c r="B11" s="5">
        <f>IFERROR(AVERAGE('DMAIC'!$H$11:$H$110),0)</f>
        <v/>
      </c>
      <c r="C11" s="5">
        <f>IFERROR(AVERAGE('DMAIC'!$I$11:$I$110),0)</f>
        <v/>
      </c>
      <c r="D11" s="17">
        <f>IF(B11&lt;=C11,"Dentro da meta","Fora da meta")</f>
        <v/>
      </c>
      <c r="E11" s="17" t="inlineStr">
        <is>
          <t>DMAIC</t>
        </is>
      </c>
      <c r="G11" s="4" t="inlineStr">
        <is>
          <t>ID DMAIC consultado</t>
        </is>
      </c>
      <c r="H11" s="19" t="n">
        <v>1</v>
      </c>
    </row>
    <row r="12">
      <c r="A12" s="13" t="inlineStr">
        <is>
          <t>Média da meta</t>
        </is>
      </c>
      <c r="B12" s="12">
        <f>IFERROR(AVERAGE('DMAIC'!$I$11:$I$110),0)</f>
        <v/>
      </c>
      <c r="C12" s="12">
        <f>C11</f>
        <v/>
      </c>
      <c r="D12" s="18" t="inlineStr">
        <is>
          <t>Referência</t>
        </is>
      </c>
      <c r="E12" s="18" t="inlineStr">
        <is>
          <t>DMAIC</t>
        </is>
      </c>
      <c r="G12" s="4" t="inlineStr">
        <is>
          <t>Responsável localizado</t>
        </is>
      </c>
      <c r="H12" s="10">
        <f>IF(H11="","",IFERROR(VLOOKUP(H11,'DMAIC'!$A$11:$M$110,13,FALSE),"Não localizado"))</f>
        <v/>
      </c>
    </row>
    <row r="13">
      <c r="A13" s="10" t="inlineStr">
        <is>
          <t>Total de ações</t>
        </is>
      </c>
      <c r="B13" s="11">
        <f>COUNTIF('Plano de Ação'!$A$11:$A$110,"&gt;0")</f>
        <v/>
      </c>
      <c r="C13" s="11">
        <f>COUNTIF('DMAIC'!$A$11:$A$110,"&gt;0")</f>
        <v/>
      </c>
      <c r="D13" s="17">
        <f>IF(B13&gt;=C13,"Concluído","Pendente")</f>
        <v/>
      </c>
      <c r="E13" s="17" t="inlineStr">
        <is>
          <t>Plano de Ação</t>
        </is>
      </c>
    </row>
    <row r="14">
      <c r="A14" s="13" t="inlineStr">
        <is>
          <t>Ações concluídas</t>
        </is>
      </c>
      <c r="B14" s="14">
        <f>COUNTIF('Plano de Ação'!$I$11:$I$110,"Concluído")</f>
        <v/>
      </c>
      <c r="C14" s="14">
        <f>B13</f>
        <v/>
      </c>
      <c r="D14" s="18">
        <f>IF(B14&gt;=C14,"Concluído","Em andamento")</f>
        <v/>
      </c>
      <c r="E14" s="18" t="inlineStr">
        <is>
          <t>Plano de Ação</t>
        </is>
      </c>
    </row>
    <row r="15">
      <c r="A15" s="10" t="inlineStr">
        <is>
          <t>Ações bloqueadas</t>
        </is>
      </c>
      <c r="B15" s="11">
        <f>COUNTIF('Plano de Ação'!$I$11:$I$110,"Bloqueado")</f>
        <v/>
      </c>
      <c r="C15" s="11" t="n">
        <v>0</v>
      </c>
      <c r="D15" s="17">
        <f>IF(B15&lt;=C15,"Dentro da meta","Atenção")</f>
        <v/>
      </c>
      <c r="E15" s="17" t="inlineStr">
        <is>
          <t>Plano de Ação</t>
        </is>
      </c>
    </row>
    <row r="16">
      <c r="A16" s="13" t="inlineStr">
        <is>
          <t>Custo total estimado</t>
        </is>
      </c>
      <c r="B16" s="20">
        <f>SUM('Plano de Ação'!$H$11:$H$110)</f>
        <v/>
      </c>
      <c r="C16" s="21" t="inlineStr"/>
      <c r="D16" s="18" t="inlineStr">
        <is>
          <t>Acompanhar</t>
        </is>
      </c>
      <c r="E16" s="18" t="inlineStr">
        <is>
          <t>Plano de Ação</t>
        </is>
      </c>
      <c r="G16" s="6" t="inlineStr">
        <is>
          <t>Status</t>
        </is>
      </c>
      <c r="H16" s="6" t="inlineStr">
        <is>
          <t>Quantidade</t>
        </is>
      </c>
    </row>
    <row r="17">
      <c r="A17" s="10" t="inlineStr">
        <is>
          <t>Percentual de ações concluídas</t>
        </is>
      </c>
      <c r="B17" s="22">
        <f>IFERROR(B14/B13,0)</f>
        <v/>
      </c>
      <c r="C17" s="22">
        <f>IFERROR(C14/C13,0)</f>
        <v/>
      </c>
      <c r="D17" s="17">
        <f>IF(B17&gt;=C17,"Dentro da meta","Acompanhar")</f>
        <v/>
      </c>
      <c r="E17" s="17" t="inlineStr">
        <is>
          <t>Plano de Ação</t>
        </is>
      </c>
      <c r="G17" s="10" t="inlineStr">
        <is>
          <t>Não iniciado</t>
        </is>
      </c>
      <c r="H17" s="23">
        <f>COUNTIF('Plano de Ação'!$I$11:$I$110,G17)</f>
        <v/>
      </c>
    </row>
    <row r="18">
      <c r="A18" s="13" t="inlineStr">
        <is>
          <t>Ocorrências fora da meta</t>
        </is>
      </c>
      <c r="B18" s="14">
        <f>COUNTIF('DMAIC'!$N$11:$N$110,"Fora da meta")</f>
        <v/>
      </c>
      <c r="C18" s="14" t="n">
        <v>0</v>
      </c>
      <c r="D18" s="18">
        <f>IF(B18&lt;=C18,"Dentro da meta","Atenção")</f>
        <v/>
      </c>
      <c r="E18" s="18" t="inlineStr">
        <is>
          <t>DMAIC</t>
        </is>
      </c>
      <c r="G18" s="10" t="inlineStr">
        <is>
          <t>Em andamento</t>
        </is>
      </c>
      <c r="H18" s="23">
        <f>COUNTIF('Plano de Ação'!$I$11:$I$110,G18)</f>
        <v/>
      </c>
    </row>
    <row r="19">
      <c r="G19" s="10" t="inlineStr">
        <is>
          <t>Concluído</t>
        </is>
      </c>
      <c r="H19" s="23">
        <f>COUNTIF('Plano de Ação'!$I$11:$I$110,G19)</f>
        <v/>
      </c>
    </row>
    <row r="20">
      <c r="G20" s="10" t="inlineStr">
        <is>
          <t>Bloqueado</t>
        </is>
      </c>
      <c r="H20" s="23">
        <f>COUNTIF('Plano de Ação'!$I$11:$I$110,G20)</f>
        <v/>
      </c>
    </row>
  </sheetData>
  <autoFilter ref="A10:E18"/>
  <mergeCells count="1">
    <mergeCell ref="A1:N1"/>
  </mergeCells>
  <conditionalFormatting sqref="D11:D18">
    <cfRule type="expression" priority="1" dxfId="0">
      <formula>D11="Fora da meta"</formula>
    </cfRule>
    <cfRule type="expression" priority="2" dxfId="0">
      <formula>D11="Atenção"</formula>
    </cfRule>
    <cfRule type="expression" priority="3" dxfId="1">
      <formula>D11="Dentro da meta"</formula>
    </cfRule>
    <cfRule type="expression" priority="4" dxfId="1">
      <formula>D11="Concluído"</formula>
    </cfRule>
  </conditionalFormatting>
  <dataValidations count="1">
    <dataValidation sqref="H11" showErrorMessage="1" showInputMessage="1" allowBlank="1" type="whole" operator="between">
      <formula1>1</formula1>
      <formula2>99999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68" customWidth="1" min="2" max="2"/>
    <col width="62" customWidth="1" min="3" max="3"/>
  </cols>
  <sheetData>
    <row r="1" ht="28" customHeight="1">
      <c r="A1" s="1" t="inlineStr">
        <is>
          <t>Instruções de Uso — DMAIC para Pequenos Negócios</t>
        </is>
      </c>
    </row>
    <row r="2"/>
    <row r="3">
      <c r="A3" s="6" t="inlineStr">
        <is>
          <t>Aba</t>
        </is>
      </c>
      <c r="B3" s="6" t="inlineStr">
        <is>
          <t>Como utilizar</t>
        </is>
      </c>
      <c r="C3" s="6" t="inlineStr">
        <is>
          <t>Principais campos</t>
        </is>
      </c>
    </row>
    <row r="4" ht="58" customHeight="1">
      <c r="A4" s="10" t="inlineStr">
        <is>
          <t>DMAIC</t>
        </is>
      </c>
      <c r="B4" s="10" t="inlineStr">
        <is>
          <t>Registre o problema, evidências, metas e causas. As células amarelas são editáveis. O desvio, a classificação da meta e as ocorrências por responsável são calculados automaticamente.</t>
        </is>
      </c>
      <c r="C4" s="10" t="inlineStr">
        <is>
          <t>Etapa DMAIC, valor atual, meta, causa provável, ação relacionada, responsável e status.</t>
        </is>
      </c>
    </row>
    <row r="5" ht="58" customHeight="1">
      <c r="A5" s="13" t="inlineStr">
        <is>
          <t>Plano de Ação</t>
        </is>
      </c>
      <c r="B5" s="13" t="inlineStr">
        <is>
          <t>Transforme cada causa em uma ação com responsável, custo, prazo e status. Dias restantes e prioridade são calculados automaticamente conforme o prazo e o status.</t>
        </is>
      </c>
      <c r="C5" s="13" t="inlineStr">
        <is>
          <t>ID DMAIC, ação corretiva ou preventiva, prazo, custo estimado, status, prioridade e observação.</t>
        </is>
      </c>
    </row>
    <row r="6" ht="58" customHeight="1">
      <c r="A6" s="10" t="inlineStr">
        <is>
          <t>Indicadores</t>
        </is>
      </c>
      <c r="B6" s="10" t="inlineStr">
        <is>
          <t>Acompanhe o resultado consolidado das medições e das ações. Use a consulta de responsável para localizar rapidamente o responsável vinculado a um ID DMAIC.</t>
        </is>
      </c>
      <c r="C6" s="10" t="inlineStr">
        <is>
          <t>Médias, quantidade de ações, ações concluídas, custos, percentual concluído e ocorrências fora da meta.</t>
        </is>
      </c>
    </row>
    <row r="7" ht="58" customHeight="1">
      <c r="A7" s="13" t="inlineStr">
        <is>
          <t>Rotina recomendada</t>
        </is>
      </c>
      <c r="B7" s="13" t="inlineStr">
        <is>
          <t>Atualize os registros semanalmente, revise prazos vencidos e priorize itens bloqueados ou fora da meta. Mantenha os campos de entrada preenchidos para preservar os indicadores.</t>
        </is>
      </c>
      <c r="C7" s="13" t="inlineStr">
        <is>
          <t>Revise status, custos, prazos, metas e ações relacionadas.</t>
        </is>
      </c>
    </row>
    <row r="8"/>
    <row r="9"/>
    <row r="10">
      <c r="A10" s="2" t="inlineStr">
        <is>
          <t>Legenda visual</t>
        </is>
      </c>
    </row>
    <row r="11">
      <c r="A11" s="3" t="inlineStr">
        <is>
          <t>Célula amarela</t>
        </is>
      </c>
      <c r="B11" s="13" t="inlineStr">
        <is>
          <t>Campo editável pelo usuário</t>
        </is>
      </c>
    </row>
    <row r="12">
      <c r="A12" s="24" t="inlineStr">
        <is>
          <t>Célula verde</t>
        </is>
      </c>
      <c r="B12" s="13" t="inlineStr">
        <is>
          <t>Resultado positivo ou dentro da meta</t>
        </is>
      </c>
    </row>
    <row r="13">
      <c r="A13" s="25" t="inlineStr">
        <is>
          <t>Célula vermelha</t>
        </is>
      </c>
      <c r="B13" s="13" t="inlineStr">
        <is>
          <t>Alerta, atraso, bloqueio ou meta não atingida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2026-09-11T13:37:08Z</dcterms:created>
  <dcterms:modified xmlns:dcterms="http://purl.org/dc/terms/" xmlns:xsi="http://www.w3.org/2001/XMLSchema-instance" xsi:type="dcterms:W3CDTF">2026-09-11T13:37:08Z</dcterms:modified>
</cp:coreProperties>
</file>