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entações" sheetId="1" state="visible" r:id="rId1"/>
    <sheet xmlns:r="http://schemas.openxmlformats.org/officeDocument/2006/relationships" name="Estoque Atual" sheetId="2" state="visible" r:id="rId2"/>
    <sheet xmlns:r="http://schemas.openxmlformats.org/officeDocument/2006/relationships" name="Produt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#.##0,00;[Red]-#.##0,00"/>
    <numFmt numFmtId="167" formatCode="R$ #.##0,00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66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67" fontId="2" fillId="5" borderId="1" applyAlignment="1" pivotButton="0" quotePrefix="0" xfId="0">
      <alignment horizontal="center" vertical="center"/>
    </xf>
    <xf numFmtId="166" fontId="2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6" fontId="4" fillId="4" borderId="1" applyAlignment="1" pivotButton="0" quotePrefix="0" xfId="0">
      <alignment horizontal="center" vertical="center"/>
    </xf>
    <xf numFmtId="167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atual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'Estoque Atual'!H1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'Estoque Atual'!$B$2:$B$101</f>
            </numRef>
          </cat>
          <val>
            <numRef>
              <f>'Estoque Atual'!$H$2:$H$101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12</col>
      <colOff>0</colOff>
      <row>6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abelaMovimentacoes" displayName="TabelaMovimentacoes" ref="A1:O101" headerRowCount="1">
  <autoFilter ref="A1:O101"/>
  <tableColumns count="15">
    <tableColumn id="1" name="ID"/>
    <tableColumn id="2" name="Data"/>
    <tableColumn id="3" name="Tipo"/>
    <tableColumn id="4" name="SKU"/>
    <tableColumn id="5" name="Produto"/>
    <tableColumn id="6" name="Categoria"/>
    <tableColumn id="7" name="Unidade"/>
    <tableColumn id="8" name="Quantidade"/>
    <tableColumn id="9" name="Custo Unitário"/>
    <tableColumn id="10" name="Valor Total"/>
    <tableColumn id="11" name="Documento"/>
    <tableColumn id="12" name="Cliente/Fornecedor"/>
    <tableColumn id="13" name="Responsável"/>
    <tableColumn id="14" name="Observação"/>
    <tableColumn id="15" name="Quantidade Líquida"/>
  </tableColumns>
</table>
</file>

<file path=xl/tables/table2.xml><?xml version="1.0" encoding="utf-8"?>
<table xmlns="http://schemas.openxmlformats.org/spreadsheetml/2006/main" id="2" name="TabelaEstoqueAtual" displayName="TabelaEstoqueAtual" ref="A1:K101" headerRowCount="1">
  <autoFilter ref="A1:K101"/>
  <tableColumns count="11">
    <tableColumn id="1" name="SKU"/>
    <tableColumn id="2" name="Produto"/>
    <tableColumn id="3" name="Categoria"/>
    <tableColumn id="4" name="Unidade"/>
    <tableColumn id="5" name="Custo Médio"/>
    <tableColumn id="6" name="Entradas"/>
    <tableColumn id="7" name="Saídas"/>
    <tableColumn id="8" name="Saldo Atual"/>
    <tableColumn id="9" name="Estoque Mínimo"/>
    <tableColumn id="10" name="Status"/>
    <tableColumn id="11" name="Valor em Estoque"/>
  </tableColumns>
</table>
</file>

<file path=xl/tables/table3.xml><?xml version="1.0" encoding="utf-8"?>
<table xmlns="http://schemas.openxmlformats.org/spreadsheetml/2006/main" id="3" name="TabelaProdutos" displayName="TabelaProdutos" ref="A1:H101" headerRowCount="1">
  <autoFilter ref="A1:H101"/>
  <tableColumns count="8">
    <tableColumn id="1" name="SKU"/>
    <tableColumn id="2" name="Produto"/>
    <tableColumn id="3" name="Categoria"/>
    <tableColumn id="4" name="Unidade"/>
    <tableColumn id="5" name="Custo Padrão"/>
    <tableColumn id="6" name="Estoque Mínimo"/>
    <tableColumn id="7" name="Fornecedor"/>
    <tableColumn id="8" name="Cidade do Fornecedor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3" customWidth="1" min="2" max="2"/>
    <col width="13" customWidth="1" min="3" max="3"/>
    <col width="15" customWidth="1" min="4" max="4"/>
    <col width="29" customWidth="1" min="5" max="5"/>
    <col width="20" customWidth="1" min="6" max="6"/>
    <col width="12" customWidth="1" min="7" max="7"/>
    <col width="14" customWidth="1" min="8" max="8"/>
    <col width="16" customWidth="1" min="9" max="9"/>
    <col width="16" customWidth="1" min="10" max="10"/>
    <col width="20" customWidth="1" min="11" max="11"/>
    <col width="31" customWidth="1" min="12" max="12"/>
    <col width="16" customWidth="1" min="13" max="13"/>
    <col width="38" customWidth="1" min="14" max="14"/>
    <col width="19" customWidth="1" min="15" max="15"/>
  </cols>
  <sheetData>
    <row r="1" ht="28" customHeight="1">
      <c r="A1" s="1" t="inlineStr">
        <is>
          <t>ID</t>
        </is>
      </c>
      <c r="B1" s="1" t="inlineStr">
        <is>
          <t>Data</t>
        </is>
      </c>
      <c r="C1" s="1" t="inlineStr">
        <is>
          <t>Tipo</t>
        </is>
      </c>
      <c r="D1" s="1" t="inlineStr">
        <is>
          <t>SKU</t>
        </is>
      </c>
      <c r="E1" s="1" t="inlineStr">
        <is>
          <t>Produto</t>
        </is>
      </c>
      <c r="F1" s="1" t="inlineStr">
        <is>
          <t>Categoria</t>
        </is>
      </c>
      <c r="G1" s="1" t="inlineStr">
        <is>
          <t>Unidade</t>
        </is>
      </c>
      <c r="H1" s="1" t="inlineStr">
        <is>
          <t>Quantidade</t>
        </is>
      </c>
      <c r="I1" s="1" t="inlineStr">
        <is>
          <t>Custo Unitário</t>
        </is>
      </c>
      <c r="J1" s="1" t="inlineStr">
        <is>
          <t>Valor Total</t>
        </is>
      </c>
      <c r="K1" s="1" t="inlineStr">
        <is>
          <t>Documento</t>
        </is>
      </c>
      <c r="L1" s="1" t="inlineStr">
        <is>
          <t>Cliente/Fornecedor</t>
        </is>
      </c>
      <c r="M1" s="1" t="inlineStr">
        <is>
          <t>Responsável</t>
        </is>
      </c>
      <c r="N1" s="1" t="inlineStr">
        <is>
          <t>Observação</t>
        </is>
      </c>
      <c r="O1" s="1" t="inlineStr">
        <is>
          <t>Quantidade Líquida</t>
        </is>
      </c>
    </row>
    <row r="2">
      <c r="A2" s="2" t="inlineStr">
        <is>
          <t>MOV-2026-001</t>
        </is>
      </c>
      <c r="B2" s="3" t="n">
        <v>46237</v>
      </c>
      <c r="C2" s="4" t="inlineStr">
        <is>
          <t>Entrada</t>
        </is>
      </c>
      <c r="D2" s="4" t="inlineStr">
        <is>
          <t>CAF500</t>
        </is>
      </c>
      <c r="E2" s="5">
        <f>IF(D2="","",IFERROR(VLOOKUP(D2,'Produtos'!$A$2:$H$101,2,FALSE),"SKU não cadastrado"))</f>
        <v/>
      </c>
      <c r="F2" s="5">
        <f>IF(D2="","",IFERROR(VLOOKUP(D2,'Produtos'!$A$2:$H$101,3,FALSE),""))</f>
        <v/>
      </c>
      <c r="G2" s="6">
        <f>IF(D2="","",IFERROR(VLOOKUP(D2,'Produtos'!$A$2:$H$101,4,FALSE),""))</f>
        <v/>
      </c>
      <c r="H2" s="7" t="n">
        <v>80</v>
      </c>
      <c r="I2" s="8" t="n">
        <v>27.5</v>
      </c>
      <c r="J2" s="9">
        <f>IF(OR(H2="",I2=""),"",IFERROR(H2*I2,0))</f>
        <v/>
      </c>
      <c r="K2" s="2" t="inlineStr">
        <is>
          <t>NF-e 4521</t>
        </is>
      </c>
      <c r="L2" s="2" t="inlineStr">
        <is>
          <t>Torrefação Paulista Ltda.</t>
        </is>
      </c>
      <c r="M2" s="4" t="inlineStr">
        <is>
          <t>Mariana</t>
        </is>
      </c>
      <c r="N2" s="10" t="inlineStr">
        <is>
          <t>Compra para reposição de café</t>
        </is>
      </c>
      <c r="O2" s="11">
        <f>IF(OR(C2="",H2=""),"",IF(C2="Entrada",H2,IF(C2="Saída",-H2,0)))</f>
        <v/>
      </c>
    </row>
    <row r="3">
      <c r="A3" s="2" t="inlineStr">
        <is>
          <t>MOV-2026-002</t>
        </is>
      </c>
      <c r="B3" s="3" t="n">
        <v>46238</v>
      </c>
      <c r="C3" s="4" t="inlineStr">
        <is>
          <t>Entrada</t>
        </is>
      </c>
      <c r="D3" s="4" t="inlineStr">
        <is>
          <t>COP200</t>
        </is>
      </c>
      <c r="E3" s="12">
        <f>IF(D3="","",IFERROR(VLOOKUP(D3,'Produtos'!$A$2:$H$101,2,FALSE),"SKU não cadastrado"))</f>
        <v/>
      </c>
      <c r="F3" s="12">
        <f>IF(D3="","",IFERROR(VLOOKUP(D3,'Produtos'!$A$2:$H$101,3,FALSE),""))</f>
        <v/>
      </c>
      <c r="G3" s="13">
        <f>IF(D3="","",IFERROR(VLOOKUP(D3,'Produtos'!$A$2:$H$101,4,FALSE),""))</f>
        <v/>
      </c>
      <c r="H3" s="7" t="n">
        <v>120</v>
      </c>
      <c r="I3" s="8" t="n">
        <v>11.8</v>
      </c>
      <c r="J3" s="14">
        <f>IF(OR(H3="",I3=""),"",IFERROR(H3*I3,0))</f>
        <v/>
      </c>
      <c r="K3" s="2" t="inlineStr">
        <is>
          <t>NF-e 1782</t>
        </is>
      </c>
      <c r="L3" s="2" t="inlineStr">
        <is>
          <t>Embalagens Campinas Ltda.</t>
        </is>
      </c>
      <c r="M3" s="4" t="inlineStr">
        <is>
          <t>João</t>
        </is>
      </c>
      <c r="N3" s="10" t="inlineStr">
        <is>
          <t>Reposição para atendimento</t>
        </is>
      </c>
      <c r="O3" s="15">
        <f>IF(OR(C3="",H3=""),"",IF(C3="Entrada",H3,IF(C3="Saída",-H3,0)))</f>
        <v/>
      </c>
    </row>
    <row r="4">
      <c r="A4" s="2" t="inlineStr">
        <is>
          <t>MOV-2026-003</t>
        </is>
      </c>
      <c r="B4" s="3" t="n">
        <v>46240</v>
      </c>
      <c r="C4" s="4" t="inlineStr">
        <is>
          <t>Saída</t>
        </is>
      </c>
      <c r="D4" s="4" t="inlineStr">
        <is>
          <t>CAF500</t>
        </is>
      </c>
      <c r="E4" s="5">
        <f>IF(D4="","",IFERROR(VLOOKUP(D4,'Produtos'!$A$2:$H$101,2,FALSE),"SKU não cadastrado"))</f>
        <v/>
      </c>
      <c r="F4" s="5">
        <f>IF(D4="","",IFERROR(VLOOKUP(D4,'Produtos'!$A$2:$H$101,3,FALSE),""))</f>
        <v/>
      </c>
      <c r="G4" s="6">
        <f>IF(D4="","",IFERROR(VLOOKUP(D4,'Produtos'!$A$2:$H$101,4,FALSE),""))</f>
        <v/>
      </c>
      <c r="H4" s="7" t="n">
        <v>30</v>
      </c>
      <c r="I4" s="8" t="n">
        <v>28.9</v>
      </c>
      <c r="J4" s="9">
        <f>IF(OR(H4="",I4=""),"",IFERROR(H4*I4,0))</f>
        <v/>
      </c>
      <c r="K4" s="2" t="inlineStr">
        <is>
          <t>Pedido de venda PV-2101</t>
        </is>
      </c>
      <c r="L4" s="2" t="inlineStr">
        <is>
          <t>Padaria Vila Mariana</t>
        </is>
      </c>
      <c r="M4" s="4" t="inlineStr">
        <is>
          <t>Carlos</t>
        </is>
      </c>
      <c r="N4" s="10" t="inlineStr">
        <is>
          <t>Venda de balcão</t>
        </is>
      </c>
      <c r="O4" s="11">
        <f>IF(OR(C4="",H4=""),"",IF(C4="Entrada",H4,IF(C4="Saída",-H4,0)))</f>
        <v/>
      </c>
    </row>
    <row r="5">
      <c r="A5" s="2" t="inlineStr">
        <is>
          <t>MOV-2026-004</t>
        </is>
      </c>
      <c r="B5" s="3" t="n">
        <v>46242</v>
      </c>
      <c r="C5" s="4" t="inlineStr">
        <is>
          <t>Entrada</t>
        </is>
      </c>
      <c r="D5" s="4" t="inlineStr">
        <is>
          <t>CAMM</t>
        </is>
      </c>
      <c r="E5" s="12">
        <f>IF(D5="","",IFERROR(VLOOKUP(D5,'Produtos'!$A$2:$H$101,2,FALSE),"SKU não cadastrado"))</f>
        <v/>
      </c>
      <c r="F5" s="12">
        <f>IF(D5="","",IFERROR(VLOOKUP(D5,'Produtos'!$A$2:$H$101,3,FALSE),""))</f>
        <v/>
      </c>
      <c r="G5" s="13">
        <f>IF(D5="","",IFERROR(VLOOKUP(D5,'Produtos'!$A$2:$H$101,4,FALSE),""))</f>
        <v/>
      </c>
      <c r="H5" s="7" t="n">
        <v>50</v>
      </c>
      <c r="I5" s="8" t="n">
        <v>38.5</v>
      </c>
      <c r="J5" s="14">
        <f>IF(OR(H5="",I5=""),"",IFERROR(H5*I5,0))</f>
        <v/>
      </c>
      <c r="K5" s="2" t="inlineStr">
        <is>
          <t>NF-e 3087</t>
        </is>
      </c>
      <c r="L5" s="2" t="inlineStr">
        <is>
          <t>Confecções Sorocaba ME</t>
        </is>
      </c>
      <c r="M5" s="4" t="inlineStr">
        <is>
          <t>Fernanda</t>
        </is>
      </c>
      <c r="N5" s="10" t="inlineStr">
        <is>
          <t>Compra de coleção básica</t>
        </is>
      </c>
      <c r="O5" s="15">
        <f>IF(OR(C5="",H5=""),"",IF(C5="Entrada",H5,IF(C5="Saída",-H5,0)))</f>
        <v/>
      </c>
    </row>
    <row r="6">
      <c r="A6" s="2" t="inlineStr">
        <is>
          <t>MOV-2026-005</t>
        </is>
      </c>
      <c r="B6" s="3" t="n">
        <v>46245</v>
      </c>
      <c r="C6" s="4" t="inlineStr">
        <is>
          <t>Saída</t>
        </is>
      </c>
      <c r="D6" s="4" t="inlineStr">
        <is>
          <t>CAMM</t>
        </is>
      </c>
      <c r="E6" s="5">
        <f>IF(D6="","",IFERROR(VLOOKUP(D6,'Produtos'!$A$2:$H$101,2,FALSE),"SKU não cadastrado"))</f>
        <v/>
      </c>
      <c r="F6" s="5">
        <f>IF(D6="","",IFERROR(VLOOKUP(D6,'Produtos'!$A$2:$H$101,3,FALSE),""))</f>
        <v/>
      </c>
      <c r="G6" s="6">
        <f>IF(D6="","",IFERROR(VLOOKUP(D6,'Produtos'!$A$2:$H$101,4,FALSE),""))</f>
        <v/>
      </c>
      <c r="H6" s="7" t="n">
        <v>20</v>
      </c>
      <c r="I6" s="8" t="n">
        <v>39.9</v>
      </c>
      <c r="J6" s="9">
        <f>IF(OR(H6="",I6=""),"",IFERROR(H6*I6,0))</f>
        <v/>
      </c>
      <c r="K6" s="2" t="inlineStr">
        <is>
          <t>Pedido de venda PV-2115</t>
        </is>
      </c>
      <c r="L6" s="2" t="inlineStr">
        <is>
          <t>Loja Moda Centro</t>
        </is>
      </c>
      <c r="M6" s="4" t="inlineStr">
        <is>
          <t>Mariana</t>
        </is>
      </c>
      <c r="N6" s="10" t="inlineStr">
        <is>
          <t>Pedido de cliente</t>
        </is>
      </c>
      <c r="O6" s="11">
        <f>IF(OR(C6="",H6=""),"",IF(C6="Entrada",H6,IF(C6="Saída",-H6,0)))</f>
        <v/>
      </c>
    </row>
    <row r="7">
      <c r="A7" s="2" t="inlineStr">
        <is>
          <t>MOV-2026-006</t>
        </is>
      </c>
      <c r="B7" s="3" t="n">
        <v>46247</v>
      </c>
      <c r="C7" s="4" t="inlineStr">
        <is>
          <t>Entrada</t>
        </is>
      </c>
      <c r="D7" s="4" t="inlineStr">
        <is>
          <t>SABART</t>
        </is>
      </c>
      <c r="E7" s="12">
        <f>IF(D7="","",IFERROR(VLOOKUP(D7,'Produtos'!$A$2:$H$101,2,FALSE),"SKU não cadastrado"))</f>
        <v/>
      </c>
      <c r="F7" s="12">
        <f>IF(D7="","",IFERROR(VLOOKUP(D7,'Produtos'!$A$2:$H$101,3,FALSE),""))</f>
        <v/>
      </c>
      <c r="G7" s="13">
        <f>IF(D7="","",IFERROR(VLOOKUP(D7,'Produtos'!$A$2:$H$101,4,FALSE),""))</f>
        <v/>
      </c>
      <c r="H7" s="7" t="n">
        <v>90</v>
      </c>
      <c r="I7" s="8" t="n">
        <v>8.199999999999999</v>
      </c>
      <c r="J7" s="14">
        <f>IF(OR(H7="",I7=""),"",IFERROR(H7*I7,0))</f>
        <v/>
      </c>
      <c r="K7" s="2" t="inlineStr">
        <is>
          <t>NF-e 6604</t>
        </is>
      </c>
      <c r="L7" s="2" t="inlineStr">
        <is>
          <t>Essências do Interior ME</t>
        </is>
      </c>
      <c r="M7" s="4" t="inlineStr">
        <is>
          <t>João</t>
        </is>
      </c>
      <c r="N7" s="10" t="inlineStr">
        <is>
          <t>Reposição para atendimento</t>
        </is>
      </c>
      <c r="O7" s="15">
        <f>IF(OR(C7="",H7=""),"",IF(C7="Entrada",H7,IF(C7="Saída",-H7,0)))</f>
        <v/>
      </c>
    </row>
    <row r="8">
      <c r="A8" s="2" t="inlineStr">
        <is>
          <t>MOV-2026-007</t>
        </is>
      </c>
      <c r="B8" s="3" t="n">
        <v>46251</v>
      </c>
      <c r="C8" s="4" t="inlineStr">
        <is>
          <t>Saída</t>
        </is>
      </c>
      <c r="D8" s="4" t="inlineStr">
        <is>
          <t>SABART</t>
        </is>
      </c>
      <c r="E8" s="5">
        <f>IF(D8="","",IFERROR(VLOOKUP(D8,'Produtos'!$A$2:$H$101,2,FALSE),"SKU não cadastrado"))</f>
        <v/>
      </c>
      <c r="F8" s="5">
        <f>IF(D8="","",IFERROR(VLOOKUP(D8,'Produtos'!$A$2:$H$101,3,FALSE),""))</f>
        <v/>
      </c>
      <c r="G8" s="6">
        <f>IF(D8="","",IFERROR(VLOOKUP(D8,'Produtos'!$A$2:$H$101,4,FALSE),""))</f>
        <v/>
      </c>
      <c r="H8" s="7" t="n">
        <v>25</v>
      </c>
      <c r="I8" s="8" t="n">
        <v>8.9</v>
      </c>
      <c r="J8" s="9">
        <f>IF(OR(H8="",I8=""),"",IFERROR(H8*I8,0))</f>
        <v/>
      </c>
      <c r="K8" s="2" t="inlineStr">
        <is>
          <t>Recibo RC-074</t>
        </is>
      </c>
      <c r="L8" s="2" t="inlineStr">
        <is>
          <t>Clínica Bem Estar</t>
        </is>
      </c>
      <c r="M8" s="4" t="inlineStr">
        <is>
          <t>Carlos</t>
        </is>
      </c>
      <c r="N8" s="10" t="inlineStr">
        <is>
          <t>Venda para cliente</t>
        </is>
      </c>
      <c r="O8" s="11">
        <f>IF(OR(C8="",H8=""),"",IF(C8="Entrada",H8,IF(C8="Saída",-H8,0)))</f>
        <v/>
      </c>
    </row>
    <row r="9">
      <c r="A9" s="2" t="inlineStr">
        <is>
          <t>MOV-2026-008</t>
        </is>
      </c>
      <c r="B9" s="3" t="n">
        <v>46253</v>
      </c>
      <c r="C9" s="4" t="inlineStr">
        <is>
          <t>Entrada</t>
        </is>
      </c>
      <c r="D9" s="4" t="inlineStr">
        <is>
          <t>CXMED</t>
        </is>
      </c>
      <c r="E9" s="12">
        <f>IF(D9="","",IFERROR(VLOOKUP(D9,'Produtos'!$A$2:$H$101,2,FALSE),"SKU não cadastrado"))</f>
        <v/>
      </c>
      <c r="F9" s="12">
        <f>IF(D9="","",IFERROR(VLOOKUP(D9,'Produtos'!$A$2:$H$101,3,FALSE),""))</f>
        <v/>
      </c>
      <c r="G9" s="13">
        <f>IF(D9="","",IFERROR(VLOOKUP(D9,'Produtos'!$A$2:$H$101,4,FALSE),""))</f>
        <v/>
      </c>
      <c r="H9" s="7" t="n">
        <v>200</v>
      </c>
      <c r="I9" s="8" t="n">
        <v>4.2</v>
      </c>
      <c r="J9" s="14">
        <f>IF(OR(H9="",I9=""),"",IFERROR(H9*I9,0))</f>
        <v/>
      </c>
      <c r="K9" s="2" t="inlineStr">
        <is>
          <t>NF-e 9815</t>
        </is>
      </c>
      <c r="L9" s="2" t="inlineStr">
        <is>
          <t>Papelão Jundiaí Ltda.</t>
        </is>
      </c>
      <c r="M9" s="4" t="inlineStr">
        <is>
          <t>Fernanda</t>
        </is>
      </c>
      <c r="N9" s="10" t="inlineStr">
        <is>
          <t>Material para envios</t>
        </is>
      </c>
      <c r="O9" s="15">
        <f>IF(OR(C9="",H9=""),"",IF(C9="Entrada",H9,IF(C9="Saída",-H9,0)))</f>
        <v/>
      </c>
    </row>
    <row r="10">
      <c r="A10" s="2" t="inlineStr">
        <is>
          <t>MOV-2026-009</t>
        </is>
      </c>
      <c r="B10" s="3" t="n">
        <v>46255</v>
      </c>
      <c r="C10" s="4" t="inlineStr">
        <is>
          <t>Saída</t>
        </is>
      </c>
      <c r="D10" s="4" t="inlineStr">
        <is>
          <t>CXMED</t>
        </is>
      </c>
      <c r="E10" s="5">
        <f>IF(D10="","",IFERROR(VLOOKUP(D10,'Produtos'!$A$2:$H$101,2,FALSE),"SKU não cadastrado"))</f>
        <v/>
      </c>
      <c r="F10" s="5">
        <f>IF(D10="","",IFERROR(VLOOKUP(D10,'Produtos'!$A$2:$H$101,3,FALSE),""))</f>
        <v/>
      </c>
      <c r="G10" s="6">
        <f>IF(D10="","",IFERROR(VLOOKUP(D10,'Produtos'!$A$2:$H$101,4,FALSE),""))</f>
        <v/>
      </c>
      <c r="H10" s="7" t="n">
        <v>180</v>
      </c>
      <c r="I10" s="8" t="n">
        <v>4.5</v>
      </c>
      <c r="J10" s="9">
        <f>IF(OR(H10="",I10=""),"",IFERROR(H10*I10,0))</f>
        <v/>
      </c>
      <c r="K10" s="2" t="inlineStr">
        <is>
          <t>Recibo RI-042</t>
        </is>
      </c>
      <c r="L10" s="2" t="inlineStr">
        <is>
          <t>Operação interna</t>
        </is>
      </c>
      <c r="M10" s="4" t="inlineStr">
        <is>
          <t>Mariana</t>
        </is>
      </c>
      <c r="N10" s="10" t="inlineStr">
        <is>
          <t>Consumo interno para expedição</t>
        </is>
      </c>
      <c r="O10" s="11">
        <f>IF(OR(C10="",H10=""),"",IF(C10="Entrada",H10,IF(C10="Saída",-H10,0)))</f>
        <v/>
      </c>
    </row>
    <row r="11">
      <c r="A11" s="2" t="inlineStr">
        <is>
          <t>MOV-2026-010</t>
        </is>
      </c>
      <c r="B11" s="3" t="n">
        <v>46258</v>
      </c>
      <c r="C11" s="4" t="inlineStr">
        <is>
          <t>Entrada</t>
        </is>
      </c>
      <c r="D11" s="4" t="inlineStr">
        <is>
          <t>CANAZ</t>
        </is>
      </c>
      <c r="E11" s="12">
        <f>IF(D11="","",IFERROR(VLOOKUP(D11,'Produtos'!$A$2:$H$101,2,FALSE),"SKU não cadastrado"))</f>
        <v/>
      </c>
      <c r="F11" s="12">
        <f>IF(D11="","",IFERROR(VLOOKUP(D11,'Produtos'!$A$2:$H$101,3,FALSE),""))</f>
        <v/>
      </c>
      <c r="G11" s="13">
        <f>IF(D11="","",IFERROR(VLOOKUP(D11,'Produtos'!$A$2:$H$101,4,FALSE),""))</f>
        <v/>
      </c>
      <c r="H11" s="7" t="n">
        <v>100</v>
      </c>
      <c r="I11" s="8" t="n">
        <v>2.5</v>
      </c>
      <c r="J11" s="14">
        <f>IF(OR(H11="",I11=""),"",IFERROR(H11*I11,0))</f>
        <v/>
      </c>
      <c r="K11" s="2" t="inlineStr">
        <is>
          <t>NF-e 5509</t>
        </is>
      </c>
      <c r="L11" s="2" t="inlineStr">
        <is>
          <t>Papelaria Campinas Ltda.</t>
        </is>
      </c>
      <c r="M11" s="4" t="inlineStr">
        <is>
          <t>João</t>
        </is>
      </c>
      <c r="N11" s="10" t="inlineStr">
        <is>
          <t>Material de escritório</t>
        </is>
      </c>
      <c r="O11" s="15">
        <f>IF(OR(C11="",H11=""),"",IF(C11="Entrada",H11,IF(C11="Saída",-H11,0)))</f>
        <v/>
      </c>
    </row>
    <row r="12">
      <c r="A12" s="2" t="n"/>
      <c r="B12" s="3" t="n"/>
      <c r="C12" s="4" t="n"/>
      <c r="D12" s="4" t="n"/>
      <c r="E12" s="5">
        <f>IF(D12="","",IFERROR(VLOOKUP(D12,'Produtos'!$A$2:$H$101,2,FALSE),"SKU não cadastrado"))</f>
        <v/>
      </c>
      <c r="F12" s="5">
        <f>IF(D12="","",IFERROR(VLOOKUP(D12,'Produtos'!$A$2:$H$101,3,FALSE),""))</f>
        <v/>
      </c>
      <c r="G12" s="6">
        <f>IF(D12="","",IFERROR(VLOOKUP(D12,'Produtos'!$A$2:$H$101,4,FALSE),""))</f>
        <v/>
      </c>
      <c r="H12" s="7" t="n"/>
      <c r="I12" s="8" t="n"/>
      <c r="J12" s="9">
        <f>IF(OR(H12="",I12=""),"",IFERROR(H12*I12,0))</f>
        <v/>
      </c>
      <c r="K12" s="2" t="n"/>
      <c r="L12" s="2" t="n"/>
      <c r="M12" s="4" t="n"/>
      <c r="N12" s="10" t="n"/>
      <c r="O12" s="11">
        <f>IF(OR(C12="",H12=""),"",IF(C12="Entrada",H12,IF(C12="Saída",-H12,0)))</f>
        <v/>
      </c>
    </row>
    <row r="13">
      <c r="A13" s="2" t="n"/>
      <c r="B13" s="3" t="n"/>
      <c r="C13" s="4" t="n"/>
      <c r="D13" s="4" t="n"/>
      <c r="E13" s="12">
        <f>IF(D13="","",IFERROR(VLOOKUP(D13,'Produtos'!$A$2:$H$101,2,FALSE),"SKU não cadastrado"))</f>
        <v/>
      </c>
      <c r="F13" s="12">
        <f>IF(D13="","",IFERROR(VLOOKUP(D13,'Produtos'!$A$2:$H$101,3,FALSE),""))</f>
        <v/>
      </c>
      <c r="G13" s="13">
        <f>IF(D13="","",IFERROR(VLOOKUP(D13,'Produtos'!$A$2:$H$101,4,FALSE),""))</f>
        <v/>
      </c>
      <c r="H13" s="7" t="n"/>
      <c r="I13" s="8" t="n"/>
      <c r="J13" s="14">
        <f>IF(OR(H13="",I13=""),"",IFERROR(H13*I13,0))</f>
        <v/>
      </c>
      <c r="K13" s="2" t="n"/>
      <c r="L13" s="2" t="n"/>
      <c r="M13" s="4" t="n"/>
      <c r="N13" s="10" t="n"/>
      <c r="O13" s="15">
        <f>IF(OR(C13="",H13=""),"",IF(C13="Entrada",H13,IF(C13="Saída",-H13,0)))</f>
        <v/>
      </c>
    </row>
    <row r="14">
      <c r="A14" s="2" t="n"/>
      <c r="B14" s="3" t="n"/>
      <c r="C14" s="4" t="n"/>
      <c r="D14" s="4" t="n"/>
      <c r="E14" s="5">
        <f>IF(D14="","",IFERROR(VLOOKUP(D14,'Produtos'!$A$2:$H$101,2,FALSE),"SKU não cadastrado"))</f>
        <v/>
      </c>
      <c r="F14" s="5">
        <f>IF(D14="","",IFERROR(VLOOKUP(D14,'Produtos'!$A$2:$H$101,3,FALSE),""))</f>
        <v/>
      </c>
      <c r="G14" s="6">
        <f>IF(D14="","",IFERROR(VLOOKUP(D14,'Produtos'!$A$2:$H$101,4,FALSE),""))</f>
        <v/>
      </c>
      <c r="H14" s="7" t="n"/>
      <c r="I14" s="8" t="n"/>
      <c r="J14" s="9">
        <f>IF(OR(H14="",I14=""),"",IFERROR(H14*I14,0))</f>
        <v/>
      </c>
      <c r="K14" s="2" t="n"/>
      <c r="L14" s="2" t="n"/>
      <c r="M14" s="4" t="n"/>
      <c r="N14" s="10" t="n"/>
      <c r="O14" s="11">
        <f>IF(OR(C14="",H14=""),"",IF(C14="Entrada",H14,IF(C14="Saída",-H14,0)))</f>
        <v/>
      </c>
    </row>
    <row r="15">
      <c r="A15" s="2" t="n"/>
      <c r="B15" s="3" t="n"/>
      <c r="C15" s="4" t="n"/>
      <c r="D15" s="4" t="n"/>
      <c r="E15" s="12">
        <f>IF(D15="","",IFERROR(VLOOKUP(D15,'Produtos'!$A$2:$H$101,2,FALSE),"SKU não cadastrado"))</f>
        <v/>
      </c>
      <c r="F15" s="12">
        <f>IF(D15="","",IFERROR(VLOOKUP(D15,'Produtos'!$A$2:$H$101,3,FALSE),""))</f>
        <v/>
      </c>
      <c r="G15" s="13">
        <f>IF(D15="","",IFERROR(VLOOKUP(D15,'Produtos'!$A$2:$H$101,4,FALSE),""))</f>
        <v/>
      </c>
      <c r="H15" s="7" t="n"/>
      <c r="I15" s="8" t="n"/>
      <c r="J15" s="14">
        <f>IF(OR(H15="",I15=""),"",IFERROR(H15*I15,0))</f>
        <v/>
      </c>
      <c r="K15" s="2" t="n"/>
      <c r="L15" s="2" t="n"/>
      <c r="M15" s="4" t="n"/>
      <c r="N15" s="10" t="n"/>
      <c r="O15" s="15">
        <f>IF(OR(C15="",H15=""),"",IF(C15="Entrada",H15,IF(C15="Saída",-H15,0)))</f>
        <v/>
      </c>
    </row>
    <row r="16">
      <c r="A16" s="2" t="n"/>
      <c r="B16" s="3" t="n"/>
      <c r="C16" s="4" t="n"/>
      <c r="D16" s="4" t="n"/>
      <c r="E16" s="5">
        <f>IF(D16="","",IFERROR(VLOOKUP(D16,'Produtos'!$A$2:$H$101,2,FALSE),"SKU não cadastrado"))</f>
        <v/>
      </c>
      <c r="F16" s="5">
        <f>IF(D16="","",IFERROR(VLOOKUP(D16,'Produtos'!$A$2:$H$101,3,FALSE),""))</f>
        <v/>
      </c>
      <c r="G16" s="6">
        <f>IF(D16="","",IFERROR(VLOOKUP(D16,'Produtos'!$A$2:$H$101,4,FALSE),""))</f>
        <v/>
      </c>
      <c r="H16" s="7" t="n"/>
      <c r="I16" s="8" t="n"/>
      <c r="J16" s="9">
        <f>IF(OR(H16="",I16=""),"",IFERROR(H16*I16,0))</f>
        <v/>
      </c>
      <c r="K16" s="2" t="n"/>
      <c r="L16" s="2" t="n"/>
      <c r="M16" s="4" t="n"/>
      <c r="N16" s="10" t="n"/>
      <c r="O16" s="11">
        <f>IF(OR(C16="",H16=""),"",IF(C16="Entrada",H16,IF(C16="Saída",-H16,0)))</f>
        <v/>
      </c>
    </row>
    <row r="17">
      <c r="A17" s="2" t="n"/>
      <c r="B17" s="3" t="n"/>
      <c r="C17" s="4" t="n"/>
      <c r="D17" s="4" t="n"/>
      <c r="E17" s="12">
        <f>IF(D17="","",IFERROR(VLOOKUP(D17,'Produtos'!$A$2:$H$101,2,FALSE),"SKU não cadastrado"))</f>
        <v/>
      </c>
      <c r="F17" s="12">
        <f>IF(D17="","",IFERROR(VLOOKUP(D17,'Produtos'!$A$2:$H$101,3,FALSE),""))</f>
        <v/>
      </c>
      <c r="G17" s="13">
        <f>IF(D17="","",IFERROR(VLOOKUP(D17,'Produtos'!$A$2:$H$101,4,FALSE),""))</f>
        <v/>
      </c>
      <c r="H17" s="7" t="n"/>
      <c r="I17" s="8" t="n"/>
      <c r="J17" s="14">
        <f>IF(OR(H17="",I17=""),"",IFERROR(H17*I17,0))</f>
        <v/>
      </c>
      <c r="K17" s="2" t="n"/>
      <c r="L17" s="2" t="n"/>
      <c r="M17" s="4" t="n"/>
      <c r="N17" s="10" t="n"/>
      <c r="O17" s="15">
        <f>IF(OR(C17="",H17=""),"",IF(C17="Entrada",H17,IF(C17="Saída",-H17,0)))</f>
        <v/>
      </c>
    </row>
    <row r="18">
      <c r="A18" s="2" t="n"/>
      <c r="B18" s="3" t="n"/>
      <c r="C18" s="4" t="n"/>
      <c r="D18" s="4" t="n"/>
      <c r="E18" s="5">
        <f>IF(D18="","",IFERROR(VLOOKUP(D18,'Produtos'!$A$2:$H$101,2,FALSE),"SKU não cadastrado"))</f>
        <v/>
      </c>
      <c r="F18" s="5">
        <f>IF(D18="","",IFERROR(VLOOKUP(D18,'Produtos'!$A$2:$H$101,3,FALSE),""))</f>
        <v/>
      </c>
      <c r="G18" s="6">
        <f>IF(D18="","",IFERROR(VLOOKUP(D18,'Produtos'!$A$2:$H$101,4,FALSE),""))</f>
        <v/>
      </c>
      <c r="H18" s="7" t="n"/>
      <c r="I18" s="8" t="n"/>
      <c r="J18" s="9">
        <f>IF(OR(H18="",I18=""),"",IFERROR(H18*I18,0))</f>
        <v/>
      </c>
      <c r="K18" s="2" t="n"/>
      <c r="L18" s="2" t="n"/>
      <c r="M18" s="4" t="n"/>
      <c r="N18" s="10" t="n"/>
      <c r="O18" s="11">
        <f>IF(OR(C18="",H18=""),"",IF(C18="Entrada",H18,IF(C18="Saída",-H18,0)))</f>
        <v/>
      </c>
    </row>
    <row r="19">
      <c r="A19" s="2" t="n"/>
      <c r="B19" s="3" t="n"/>
      <c r="C19" s="4" t="n"/>
      <c r="D19" s="4" t="n"/>
      <c r="E19" s="12">
        <f>IF(D19="","",IFERROR(VLOOKUP(D19,'Produtos'!$A$2:$H$101,2,FALSE),"SKU não cadastrado"))</f>
        <v/>
      </c>
      <c r="F19" s="12">
        <f>IF(D19="","",IFERROR(VLOOKUP(D19,'Produtos'!$A$2:$H$101,3,FALSE),""))</f>
        <v/>
      </c>
      <c r="G19" s="13">
        <f>IF(D19="","",IFERROR(VLOOKUP(D19,'Produtos'!$A$2:$H$101,4,FALSE),""))</f>
        <v/>
      </c>
      <c r="H19" s="7" t="n"/>
      <c r="I19" s="8" t="n"/>
      <c r="J19" s="14">
        <f>IF(OR(H19="",I19=""),"",IFERROR(H19*I19,0))</f>
        <v/>
      </c>
      <c r="K19" s="2" t="n"/>
      <c r="L19" s="2" t="n"/>
      <c r="M19" s="4" t="n"/>
      <c r="N19" s="10" t="n"/>
      <c r="O19" s="15">
        <f>IF(OR(C19="",H19=""),"",IF(C19="Entrada",H19,IF(C19="Saída",-H19,0)))</f>
        <v/>
      </c>
    </row>
    <row r="20">
      <c r="A20" s="2" t="n"/>
      <c r="B20" s="3" t="n"/>
      <c r="C20" s="4" t="n"/>
      <c r="D20" s="4" t="n"/>
      <c r="E20" s="5">
        <f>IF(D20="","",IFERROR(VLOOKUP(D20,'Produtos'!$A$2:$H$101,2,FALSE),"SKU não cadastrado"))</f>
        <v/>
      </c>
      <c r="F20" s="5">
        <f>IF(D20="","",IFERROR(VLOOKUP(D20,'Produtos'!$A$2:$H$101,3,FALSE),""))</f>
        <v/>
      </c>
      <c r="G20" s="6">
        <f>IF(D20="","",IFERROR(VLOOKUP(D20,'Produtos'!$A$2:$H$101,4,FALSE),""))</f>
        <v/>
      </c>
      <c r="H20" s="7" t="n"/>
      <c r="I20" s="8" t="n"/>
      <c r="J20" s="9">
        <f>IF(OR(H20="",I20=""),"",IFERROR(H20*I20,0))</f>
        <v/>
      </c>
      <c r="K20" s="2" t="n"/>
      <c r="L20" s="2" t="n"/>
      <c r="M20" s="4" t="n"/>
      <c r="N20" s="10" t="n"/>
      <c r="O20" s="11">
        <f>IF(OR(C20="",H20=""),"",IF(C20="Entrada",H20,IF(C20="Saída",-H20,0)))</f>
        <v/>
      </c>
    </row>
    <row r="21">
      <c r="A21" s="2" t="n"/>
      <c r="B21" s="3" t="n"/>
      <c r="C21" s="4" t="n"/>
      <c r="D21" s="4" t="n"/>
      <c r="E21" s="12">
        <f>IF(D21="","",IFERROR(VLOOKUP(D21,'Produtos'!$A$2:$H$101,2,FALSE),"SKU não cadastrado"))</f>
        <v/>
      </c>
      <c r="F21" s="12">
        <f>IF(D21="","",IFERROR(VLOOKUP(D21,'Produtos'!$A$2:$H$101,3,FALSE),""))</f>
        <v/>
      </c>
      <c r="G21" s="13">
        <f>IF(D21="","",IFERROR(VLOOKUP(D21,'Produtos'!$A$2:$H$101,4,FALSE),""))</f>
        <v/>
      </c>
      <c r="H21" s="7" t="n"/>
      <c r="I21" s="8" t="n"/>
      <c r="J21" s="14">
        <f>IF(OR(H21="",I21=""),"",IFERROR(H21*I21,0))</f>
        <v/>
      </c>
      <c r="K21" s="2" t="n"/>
      <c r="L21" s="2" t="n"/>
      <c r="M21" s="4" t="n"/>
      <c r="N21" s="10" t="n"/>
      <c r="O21" s="15">
        <f>IF(OR(C21="",H21=""),"",IF(C21="Entrada",H21,IF(C21="Saída",-H21,0)))</f>
        <v/>
      </c>
    </row>
    <row r="22">
      <c r="A22" s="2" t="n"/>
      <c r="B22" s="3" t="n"/>
      <c r="C22" s="4" t="n"/>
      <c r="D22" s="4" t="n"/>
      <c r="E22" s="5">
        <f>IF(D22="","",IFERROR(VLOOKUP(D22,'Produtos'!$A$2:$H$101,2,FALSE),"SKU não cadastrado"))</f>
        <v/>
      </c>
      <c r="F22" s="5">
        <f>IF(D22="","",IFERROR(VLOOKUP(D22,'Produtos'!$A$2:$H$101,3,FALSE),""))</f>
        <v/>
      </c>
      <c r="G22" s="6">
        <f>IF(D22="","",IFERROR(VLOOKUP(D22,'Produtos'!$A$2:$H$101,4,FALSE),""))</f>
        <v/>
      </c>
      <c r="H22" s="7" t="n"/>
      <c r="I22" s="8" t="n"/>
      <c r="J22" s="9">
        <f>IF(OR(H22="",I22=""),"",IFERROR(H22*I22,0))</f>
        <v/>
      </c>
      <c r="K22" s="2" t="n"/>
      <c r="L22" s="2" t="n"/>
      <c r="M22" s="4" t="n"/>
      <c r="N22" s="10" t="n"/>
      <c r="O22" s="11">
        <f>IF(OR(C22="",H22=""),"",IF(C22="Entrada",H22,IF(C22="Saída",-H22,0)))</f>
        <v/>
      </c>
    </row>
    <row r="23">
      <c r="A23" s="2" t="n"/>
      <c r="B23" s="3" t="n"/>
      <c r="C23" s="4" t="n"/>
      <c r="D23" s="4" t="n"/>
      <c r="E23" s="12">
        <f>IF(D23="","",IFERROR(VLOOKUP(D23,'Produtos'!$A$2:$H$101,2,FALSE),"SKU não cadastrado"))</f>
        <v/>
      </c>
      <c r="F23" s="12">
        <f>IF(D23="","",IFERROR(VLOOKUP(D23,'Produtos'!$A$2:$H$101,3,FALSE),""))</f>
        <v/>
      </c>
      <c r="G23" s="13">
        <f>IF(D23="","",IFERROR(VLOOKUP(D23,'Produtos'!$A$2:$H$101,4,FALSE),""))</f>
        <v/>
      </c>
      <c r="H23" s="7" t="n"/>
      <c r="I23" s="8" t="n"/>
      <c r="J23" s="14">
        <f>IF(OR(H23="",I23=""),"",IFERROR(H23*I23,0))</f>
        <v/>
      </c>
      <c r="K23" s="2" t="n"/>
      <c r="L23" s="2" t="n"/>
      <c r="M23" s="4" t="n"/>
      <c r="N23" s="10" t="n"/>
      <c r="O23" s="15">
        <f>IF(OR(C23="",H23=""),"",IF(C23="Entrada",H23,IF(C23="Saída",-H23,0)))</f>
        <v/>
      </c>
    </row>
    <row r="24">
      <c r="A24" s="2" t="n"/>
      <c r="B24" s="3" t="n"/>
      <c r="C24" s="4" t="n"/>
      <c r="D24" s="4" t="n"/>
      <c r="E24" s="5">
        <f>IF(D24="","",IFERROR(VLOOKUP(D24,'Produtos'!$A$2:$H$101,2,FALSE),"SKU não cadastrado"))</f>
        <v/>
      </c>
      <c r="F24" s="5">
        <f>IF(D24="","",IFERROR(VLOOKUP(D24,'Produtos'!$A$2:$H$101,3,FALSE),""))</f>
        <v/>
      </c>
      <c r="G24" s="6">
        <f>IF(D24="","",IFERROR(VLOOKUP(D24,'Produtos'!$A$2:$H$101,4,FALSE),""))</f>
        <v/>
      </c>
      <c r="H24" s="7" t="n"/>
      <c r="I24" s="8" t="n"/>
      <c r="J24" s="9">
        <f>IF(OR(H24="",I24=""),"",IFERROR(H24*I24,0))</f>
        <v/>
      </c>
      <c r="K24" s="2" t="n"/>
      <c r="L24" s="2" t="n"/>
      <c r="M24" s="4" t="n"/>
      <c r="N24" s="10" t="n"/>
      <c r="O24" s="11">
        <f>IF(OR(C24="",H24=""),"",IF(C24="Entrada",H24,IF(C24="Saída",-H24,0)))</f>
        <v/>
      </c>
    </row>
    <row r="25">
      <c r="A25" s="2" t="n"/>
      <c r="B25" s="3" t="n"/>
      <c r="C25" s="4" t="n"/>
      <c r="D25" s="4" t="n"/>
      <c r="E25" s="12">
        <f>IF(D25="","",IFERROR(VLOOKUP(D25,'Produtos'!$A$2:$H$101,2,FALSE),"SKU não cadastrado"))</f>
        <v/>
      </c>
      <c r="F25" s="12">
        <f>IF(D25="","",IFERROR(VLOOKUP(D25,'Produtos'!$A$2:$H$101,3,FALSE),""))</f>
        <v/>
      </c>
      <c r="G25" s="13">
        <f>IF(D25="","",IFERROR(VLOOKUP(D25,'Produtos'!$A$2:$H$101,4,FALSE),""))</f>
        <v/>
      </c>
      <c r="H25" s="7" t="n"/>
      <c r="I25" s="8" t="n"/>
      <c r="J25" s="14">
        <f>IF(OR(H25="",I25=""),"",IFERROR(H25*I25,0))</f>
        <v/>
      </c>
      <c r="K25" s="2" t="n"/>
      <c r="L25" s="2" t="n"/>
      <c r="M25" s="4" t="n"/>
      <c r="N25" s="10" t="n"/>
      <c r="O25" s="15">
        <f>IF(OR(C25="",H25=""),"",IF(C25="Entrada",H25,IF(C25="Saída",-H25,0)))</f>
        <v/>
      </c>
    </row>
    <row r="26">
      <c r="A26" s="2" t="n"/>
      <c r="B26" s="3" t="n"/>
      <c r="C26" s="4" t="n"/>
      <c r="D26" s="4" t="n"/>
      <c r="E26" s="5">
        <f>IF(D26="","",IFERROR(VLOOKUP(D26,'Produtos'!$A$2:$H$101,2,FALSE),"SKU não cadastrado"))</f>
        <v/>
      </c>
      <c r="F26" s="5">
        <f>IF(D26="","",IFERROR(VLOOKUP(D26,'Produtos'!$A$2:$H$101,3,FALSE),""))</f>
        <v/>
      </c>
      <c r="G26" s="6">
        <f>IF(D26="","",IFERROR(VLOOKUP(D26,'Produtos'!$A$2:$H$101,4,FALSE),""))</f>
        <v/>
      </c>
      <c r="H26" s="7" t="n"/>
      <c r="I26" s="8" t="n"/>
      <c r="J26" s="9">
        <f>IF(OR(H26="",I26=""),"",IFERROR(H26*I26,0))</f>
        <v/>
      </c>
      <c r="K26" s="2" t="n"/>
      <c r="L26" s="2" t="n"/>
      <c r="M26" s="4" t="n"/>
      <c r="N26" s="10" t="n"/>
      <c r="O26" s="11">
        <f>IF(OR(C26="",H26=""),"",IF(C26="Entrada",H26,IF(C26="Saída",-H26,0)))</f>
        <v/>
      </c>
    </row>
    <row r="27">
      <c r="A27" s="2" t="n"/>
      <c r="B27" s="3" t="n"/>
      <c r="C27" s="4" t="n"/>
      <c r="D27" s="4" t="n"/>
      <c r="E27" s="12">
        <f>IF(D27="","",IFERROR(VLOOKUP(D27,'Produtos'!$A$2:$H$101,2,FALSE),"SKU não cadastrado"))</f>
        <v/>
      </c>
      <c r="F27" s="12">
        <f>IF(D27="","",IFERROR(VLOOKUP(D27,'Produtos'!$A$2:$H$101,3,FALSE),""))</f>
        <v/>
      </c>
      <c r="G27" s="13">
        <f>IF(D27="","",IFERROR(VLOOKUP(D27,'Produtos'!$A$2:$H$101,4,FALSE),""))</f>
        <v/>
      </c>
      <c r="H27" s="7" t="n"/>
      <c r="I27" s="8" t="n"/>
      <c r="J27" s="14">
        <f>IF(OR(H27="",I27=""),"",IFERROR(H27*I27,0))</f>
        <v/>
      </c>
      <c r="K27" s="2" t="n"/>
      <c r="L27" s="2" t="n"/>
      <c r="M27" s="4" t="n"/>
      <c r="N27" s="10" t="n"/>
      <c r="O27" s="15">
        <f>IF(OR(C27="",H27=""),"",IF(C27="Entrada",H27,IF(C27="Saída",-H27,0)))</f>
        <v/>
      </c>
    </row>
    <row r="28">
      <c r="A28" s="2" t="n"/>
      <c r="B28" s="3" t="n"/>
      <c r="C28" s="4" t="n"/>
      <c r="D28" s="4" t="n"/>
      <c r="E28" s="5">
        <f>IF(D28="","",IFERROR(VLOOKUP(D28,'Produtos'!$A$2:$H$101,2,FALSE),"SKU não cadastrado"))</f>
        <v/>
      </c>
      <c r="F28" s="5">
        <f>IF(D28="","",IFERROR(VLOOKUP(D28,'Produtos'!$A$2:$H$101,3,FALSE),""))</f>
        <v/>
      </c>
      <c r="G28" s="6">
        <f>IF(D28="","",IFERROR(VLOOKUP(D28,'Produtos'!$A$2:$H$101,4,FALSE),""))</f>
        <v/>
      </c>
      <c r="H28" s="7" t="n"/>
      <c r="I28" s="8" t="n"/>
      <c r="J28" s="9">
        <f>IF(OR(H28="",I28=""),"",IFERROR(H28*I28,0))</f>
        <v/>
      </c>
      <c r="K28" s="2" t="n"/>
      <c r="L28" s="2" t="n"/>
      <c r="M28" s="4" t="n"/>
      <c r="N28" s="10" t="n"/>
      <c r="O28" s="11">
        <f>IF(OR(C28="",H28=""),"",IF(C28="Entrada",H28,IF(C28="Saída",-H28,0)))</f>
        <v/>
      </c>
    </row>
    <row r="29">
      <c r="A29" s="2" t="n"/>
      <c r="B29" s="3" t="n"/>
      <c r="C29" s="4" t="n"/>
      <c r="D29" s="4" t="n"/>
      <c r="E29" s="12">
        <f>IF(D29="","",IFERROR(VLOOKUP(D29,'Produtos'!$A$2:$H$101,2,FALSE),"SKU não cadastrado"))</f>
        <v/>
      </c>
      <c r="F29" s="12">
        <f>IF(D29="","",IFERROR(VLOOKUP(D29,'Produtos'!$A$2:$H$101,3,FALSE),""))</f>
        <v/>
      </c>
      <c r="G29" s="13">
        <f>IF(D29="","",IFERROR(VLOOKUP(D29,'Produtos'!$A$2:$H$101,4,FALSE),""))</f>
        <v/>
      </c>
      <c r="H29" s="7" t="n"/>
      <c r="I29" s="8" t="n"/>
      <c r="J29" s="14">
        <f>IF(OR(H29="",I29=""),"",IFERROR(H29*I29,0))</f>
        <v/>
      </c>
      <c r="K29" s="2" t="n"/>
      <c r="L29" s="2" t="n"/>
      <c r="M29" s="4" t="n"/>
      <c r="N29" s="10" t="n"/>
      <c r="O29" s="15">
        <f>IF(OR(C29="",H29=""),"",IF(C29="Entrada",H29,IF(C29="Saída",-H29,0)))</f>
        <v/>
      </c>
    </row>
    <row r="30">
      <c r="A30" s="2" t="n"/>
      <c r="B30" s="3" t="n"/>
      <c r="C30" s="4" t="n"/>
      <c r="D30" s="4" t="n"/>
      <c r="E30" s="5">
        <f>IF(D30="","",IFERROR(VLOOKUP(D30,'Produtos'!$A$2:$H$101,2,FALSE),"SKU não cadastrado"))</f>
        <v/>
      </c>
      <c r="F30" s="5">
        <f>IF(D30="","",IFERROR(VLOOKUP(D30,'Produtos'!$A$2:$H$101,3,FALSE),""))</f>
        <v/>
      </c>
      <c r="G30" s="6">
        <f>IF(D30="","",IFERROR(VLOOKUP(D30,'Produtos'!$A$2:$H$101,4,FALSE),""))</f>
        <v/>
      </c>
      <c r="H30" s="7" t="n"/>
      <c r="I30" s="8" t="n"/>
      <c r="J30" s="9">
        <f>IF(OR(H30="",I30=""),"",IFERROR(H30*I30,0))</f>
        <v/>
      </c>
      <c r="K30" s="2" t="n"/>
      <c r="L30" s="2" t="n"/>
      <c r="M30" s="4" t="n"/>
      <c r="N30" s="10" t="n"/>
      <c r="O30" s="11">
        <f>IF(OR(C30="",H30=""),"",IF(C30="Entrada",H30,IF(C30="Saída",-H30,0)))</f>
        <v/>
      </c>
    </row>
    <row r="31">
      <c r="A31" s="2" t="n"/>
      <c r="B31" s="3" t="n"/>
      <c r="C31" s="4" t="n"/>
      <c r="D31" s="4" t="n"/>
      <c r="E31" s="12">
        <f>IF(D31="","",IFERROR(VLOOKUP(D31,'Produtos'!$A$2:$H$101,2,FALSE),"SKU não cadastrado"))</f>
        <v/>
      </c>
      <c r="F31" s="12">
        <f>IF(D31="","",IFERROR(VLOOKUP(D31,'Produtos'!$A$2:$H$101,3,FALSE),""))</f>
        <v/>
      </c>
      <c r="G31" s="13">
        <f>IF(D31="","",IFERROR(VLOOKUP(D31,'Produtos'!$A$2:$H$101,4,FALSE),""))</f>
        <v/>
      </c>
      <c r="H31" s="7" t="n"/>
      <c r="I31" s="8" t="n"/>
      <c r="J31" s="14">
        <f>IF(OR(H31="",I31=""),"",IFERROR(H31*I31,0))</f>
        <v/>
      </c>
      <c r="K31" s="2" t="n"/>
      <c r="L31" s="2" t="n"/>
      <c r="M31" s="4" t="n"/>
      <c r="N31" s="10" t="n"/>
      <c r="O31" s="15">
        <f>IF(OR(C31="",H31=""),"",IF(C31="Entrada",H31,IF(C31="Saída",-H31,0)))</f>
        <v/>
      </c>
    </row>
    <row r="32">
      <c r="A32" s="2" t="n"/>
      <c r="B32" s="3" t="n"/>
      <c r="C32" s="4" t="n"/>
      <c r="D32" s="4" t="n"/>
      <c r="E32" s="5">
        <f>IF(D32="","",IFERROR(VLOOKUP(D32,'Produtos'!$A$2:$H$101,2,FALSE),"SKU não cadastrado"))</f>
        <v/>
      </c>
      <c r="F32" s="5">
        <f>IF(D32="","",IFERROR(VLOOKUP(D32,'Produtos'!$A$2:$H$101,3,FALSE),""))</f>
        <v/>
      </c>
      <c r="G32" s="6">
        <f>IF(D32="","",IFERROR(VLOOKUP(D32,'Produtos'!$A$2:$H$101,4,FALSE),""))</f>
        <v/>
      </c>
      <c r="H32" s="7" t="n"/>
      <c r="I32" s="8" t="n"/>
      <c r="J32" s="9">
        <f>IF(OR(H32="",I32=""),"",IFERROR(H32*I32,0))</f>
        <v/>
      </c>
      <c r="K32" s="2" t="n"/>
      <c r="L32" s="2" t="n"/>
      <c r="M32" s="4" t="n"/>
      <c r="N32" s="10" t="n"/>
      <c r="O32" s="11">
        <f>IF(OR(C32="",H32=""),"",IF(C32="Entrada",H32,IF(C32="Saída",-H32,0)))</f>
        <v/>
      </c>
    </row>
    <row r="33">
      <c r="A33" s="2" t="n"/>
      <c r="B33" s="3" t="n"/>
      <c r="C33" s="4" t="n"/>
      <c r="D33" s="4" t="n"/>
      <c r="E33" s="12">
        <f>IF(D33="","",IFERROR(VLOOKUP(D33,'Produtos'!$A$2:$H$101,2,FALSE),"SKU não cadastrado"))</f>
        <v/>
      </c>
      <c r="F33" s="12">
        <f>IF(D33="","",IFERROR(VLOOKUP(D33,'Produtos'!$A$2:$H$101,3,FALSE),""))</f>
        <v/>
      </c>
      <c r="G33" s="13">
        <f>IF(D33="","",IFERROR(VLOOKUP(D33,'Produtos'!$A$2:$H$101,4,FALSE),""))</f>
        <v/>
      </c>
      <c r="H33" s="7" t="n"/>
      <c r="I33" s="8" t="n"/>
      <c r="J33" s="14">
        <f>IF(OR(H33="",I33=""),"",IFERROR(H33*I33,0))</f>
        <v/>
      </c>
      <c r="K33" s="2" t="n"/>
      <c r="L33" s="2" t="n"/>
      <c r="M33" s="4" t="n"/>
      <c r="N33" s="10" t="n"/>
      <c r="O33" s="15">
        <f>IF(OR(C33="",H33=""),"",IF(C33="Entrada",H33,IF(C33="Saída",-H33,0)))</f>
        <v/>
      </c>
    </row>
    <row r="34">
      <c r="A34" s="2" t="n"/>
      <c r="B34" s="3" t="n"/>
      <c r="C34" s="4" t="n"/>
      <c r="D34" s="4" t="n"/>
      <c r="E34" s="5">
        <f>IF(D34="","",IFERROR(VLOOKUP(D34,'Produtos'!$A$2:$H$101,2,FALSE),"SKU não cadastrado"))</f>
        <v/>
      </c>
      <c r="F34" s="5">
        <f>IF(D34="","",IFERROR(VLOOKUP(D34,'Produtos'!$A$2:$H$101,3,FALSE),""))</f>
        <v/>
      </c>
      <c r="G34" s="6">
        <f>IF(D34="","",IFERROR(VLOOKUP(D34,'Produtos'!$A$2:$H$101,4,FALSE),""))</f>
        <v/>
      </c>
      <c r="H34" s="7" t="n"/>
      <c r="I34" s="8" t="n"/>
      <c r="J34" s="9">
        <f>IF(OR(H34="",I34=""),"",IFERROR(H34*I34,0))</f>
        <v/>
      </c>
      <c r="K34" s="2" t="n"/>
      <c r="L34" s="2" t="n"/>
      <c r="M34" s="4" t="n"/>
      <c r="N34" s="10" t="n"/>
      <c r="O34" s="11">
        <f>IF(OR(C34="",H34=""),"",IF(C34="Entrada",H34,IF(C34="Saída",-H34,0)))</f>
        <v/>
      </c>
    </row>
    <row r="35">
      <c r="A35" s="2" t="n"/>
      <c r="B35" s="3" t="n"/>
      <c r="C35" s="4" t="n"/>
      <c r="D35" s="4" t="n"/>
      <c r="E35" s="12">
        <f>IF(D35="","",IFERROR(VLOOKUP(D35,'Produtos'!$A$2:$H$101,2,FALSE),"SKU não cadastrado"))</f>
        <v/>
      </c>
      <c r="F35" s="12">
        <f>IF(D35="","",IFERROR(VLOOKUP(D35,'Produtos'!$A$2:$H$101,3,FALSE),""))</f>
        <v/>
      </c>
      <c r="G35" s="13">
        <f>IF(D35="","",IFERROR(VLOOKUP(D35,'Produtos'!$A$2:$H$101,4,FALSE),""))</f>
        <v/>
      </c>
      <c r="H35" s="7" t="n"/>
      <c r="I35" s="8" t="n"/>
      <c r="J35" s="14">
        <f>IF(OR(H35="",I35=""),"",IFERROR(H35*I35,0))</f>
        <v/>
      </c>
      <c r="K35" s="2" t="n"/>
      <c r="L35" s="2" t="n"/>
      <c r="M35" s="4" t="n"/>
      <c r="N35" s="10" t="n"/>
      <c r="O35" s="15">
        <f>IF(OR(C35="",H35=""),"",IF(C35="Entrada",H35,IF(C35="Saída",-H35,0)))</f>
        <v/>
      </c>
    </row>
    <row r="36">
      <c r="A36" s="2" t="n"/>
      <c r="B36" s="3" t="n"/>
      <c r="C36" s="4" t="n"/>
      <c r="D36" s="4" t="n"/>
      <c r="E36" s="5">
        <f>IF(D36="","",IFERROR(VLOOKUP(D36,'Produtos'!$A$2:$H$101,2,FALSE),"SKU não cadastrado"))</f>
        <v/>
      </c>
      <c r="F36" s="5">
        <f>IF(D36="","",IFERROR(VLOOKUP(D36,'Produtos'!$A$2:$H$101,3,FALSE),""))</f>
        <v/>
      </c>
      <c r="G36" s="6">
        <f>IF(D36="","",IFERROR(VLOOKUP(D36,'Produtos'!$A$2:$H$101,4,FALSE),""))</f>
        <v/>
      </c>
      <c r="H36" s="7" t="n"/>
      <c r="I36" s="8" t="n"/>
      <c r="J36" s="9">
        <f>IF(OR(H36="",I36=""),"",IFERROR(H36*I36,0))</f>
        <v/>
      </c>
      <c r="K36" s="2" t="n"/>
      <c r="L36" s="2" t="n"/>
      <c r="M36" s="4" t="n"/>
      <c r="N36" s="10" t="n"/>
      <c r="O36" s="11">
        <f>IF(OR(C36="",H36=""),"",IF(C36="Entrada",H36,IF(C36="Saída",-H36,0)))</f>
        <v/>
      </c>
    </row>
    <row r="37">
      <c r="A37" s="2" t="n"/>
      <c r="B37" s="3" t="n"/>
      <c r="C37" s="4" t="n"/>
      <c r="D37" s="4" t="n"/>
      <c r="E37" s="12">
        <f>IF(D37="","",IFERROR(VLOOKUP(D37,'Produtos'!$A$2:$H$101,2,FALSE),"SKU não cadastrado"))</f>
        <v/>
      </c>
      <c r="F37" s="12">
        <f>IF(D37="","",IFERROR(VLOOKUP(D37,'Produtos'!$A$2:$H$101,3,FALSE),""))</f>
        <v/>
      </c>
      <c r="G37" s="13">
        <f>IF(D37="","",IFERROR(VLOOKUP(D37,'Produtos'!$A$2:$H$101,4,FALSE),""))</f>
        <v/>
      </c>
      <c r="H37" s="7" t="n"/>
      <c r="I37" s="8" t="n"/>
      <c r="J37" s="14">
        <f>IF(OR(H37="",I37=""),"",IFERROR(H37*I37,0))</f>
        <v/>
      </c>
      <c r="K37" s="2" t="n"/>
      <c r="L37" s="2" t="n"/>
      <c r="M37" s="4" t="n"/>
      <c r="N37" s="10" t="n"/>
      <c r="O37" s="15">
        <f>IF(OR(C37="",H37=""),"",IF(C37="Entrada",H37,IF(C37="Saída",-H37,0)))</f>
        <v/>
      </c>
    </row>
    <row r="38">
      <c r="A38" s="2" t="n"/>
      <c r="B38" s="3" t="n"/>
      <c r="C38" s="4" t="n"/>
      <c r="D38" s="4" t="n"/>
      <c r="E38" s="5">
        <f>IF(D38="","",IFERROR(VLOOKUP(D38,'Produtos'!$A$2:$H$101,2,FALSE),"SKU não cadastrado"))</f>
        <v/>
      </c>
      <c r="F38" s="5">
        <f>IF(D38="","",IFERROR(VLOOKUP(D38,'Produtos'!$A$2:$H$101,3,FALSE),""))</f>
        <v/>
      </c>
      <c r="G38" s="6">
        <f>IF(D38="","",IFERROR(VLOOKUP(D38,'Produtos'!$A$2:$H$101,4,FALSE),""))</f>
        <v/>
      </c>
      <c r="H38" s="7" t="n"/>
      <c r="I38" s="8" t="n"/>
      <c r="J38" s="9">
        <f>IF(OR(H38="",I38=""),"",IFERROR(H38*I38,0))</f>
        <v/>
      </c>
      <c r="K38" s="2" t="n"/>
      <c r="L38" s="2" t="n"/>
      <c r="M38" s="4" t="n"/>
      <c r="N38" s="10" t="n"/>
      <c r="O38" s="11">
        <f>IF(OR(C38="",H38=""),"",IF(C38="Entrada",H38,IF(C38="Saída",-H38,0)))</f>
        <v/>
      </c>
    </row>
    <row r="39">
      <c r="A39" s="2" t="n"/>
      <c r="B39" s="3" t="n"/>
      <c r="C39" s="4" t="n"/>
      <c r="D39" s="4" t="n"/>
      <c r="E39" s="12">
        <f>IF(D39="","",IFERROR(VLOOKUP(D39,'Produtos'!$A$2:$H$101,2,FALSE),"SKU não cadastrado"))</f>
        <v/>
      </c>
      <c r="F39" s="12">
        <f>IF(D39="","",IFERROR(VLOOKUP(D39,'Produtos'!$A$2:$H$101,3,FALSE),""))</f>
        <v/>
      </c>
      <c r="G39" s="13">
        <f>IF(D39="","",IFERROR(VLOOKUP(D39,'Produtos'!$A$2:$H$101,4,FALSE),""))</f>
        <v/>
      </c>
      <c r="H39" s="7" t="n"/>
      <c r="I39" s="8" t="n"/>
      <c r="J39" s="14">
        <f>IF(OR(H39="",I39=""),"",IFERROR(H39*I39,0))</f>
        <v/>
      </c>
      <c r="K39" s="2" t="n"/>
      <c r="L39" s="2" t="n"/>
      <c r="M39" s="4" t="n"/>
      <c r="N39" s="10" t="n"/>
      <c r="O39" s="15">
        <f>IF(OR(C39="",H39=""),"",IF(C39="Entrada",H39,IF(C39="Saída",-H39,0)))</f>
        <v/>
      </c>
    </row>
    <row r="40">
      <c r="A40" s="2" t="n"/>
      <c r="B40" s="3" t="n"/>
      <c r="C40" s="4" t="n"/>
      <c r="D40" s="4" t="n"/>
      <c r="E40" s="5">
        <f>IF(D40="","",IFERROR(VLOOKUP(D40,'Produtos'!$A$2:$H$101,2,FALSE),"SKU não cadastrado"))</f>
        <v/>
      </c>
      <c r="F40" s="5">
        <f>IF(D40="","",IFERROR(VLOOKUP(D40,'Produtos'!$A$2:$H$101,3,FALSE),""))</f>
        <v/>
      </c>
      <c r="G40" s="6">
        <f>IF(D40="","",IFERROR(VLOOKUP(D40,'Produtos'!$A$2:$H$101,4,FALSE),""))</f>
        <v/>
      </c>
      <c r="H40" s="7" t="n"/>
      <c r="I40" s="8" t="n"/>
      <c r="J40" s="9">
        <f>IF(OR(H40="",I40=""),"",IFERROR(H40*I40,0))</f>
        <v/>
      </c>
      <c r="K40" s="2" t="n"/>
      <c r="L40" s="2" t="n"/>
      <c r="M40" s="4" t="n"/>
      <c r="N40" s="10" t="n"/>
      <c r="O40" s="11">
        <f>IF(OR(C40="",H40=""),"",IF(C40="Entrada",H40,IF(C40="Saída",-H40,0)))</f>
        <v/>
      </c>
    </row>
    <row r="41">
      <c r="A41" s="2" t="n"/>
      <c r="B41" s="3" t="n"/>
      <c r="C41" s="4" t="n"/>
      <c r="D41" s="4" t="n"/>
      <c r="E41" s="12">
        <f>IF(D41="","",IFERROR(VLOOKUP(D41,'Produtos'!$A$2:$H$101,2,FALSE),"SKU não cadastrado"))</f>
        <v/>
      </c>
      <c r="F41" s="12">
        <f>IF(D41="","",IFERROR(VLOOKUP(D41,'Produtos'!$A$2:$H$101,3,FALSE),""))</f>
        <v/>
      </c>
      <c r="G41" s="13">
        <f>IF(D41="","",IFERROR(VLOOKUP(D41,'Produtos'!$A$2:$H$101,4,FALSE),""))</f>
        <v/>
      </c>
      <c r="H41" s="7" t="n"/>
      <c r="I41" s="8" t="n"/>
      <c r="J41" s="14">
        <f>IF(OR(H41="",I41=""),"",IFERROR(H41*I41,0))</f>
        <v/>
      </c>
      <c r="K41" s="2" t="n"/>
      <c r="L41" s="2" t="n"/>
      <c r="M41" s="4" t="n"/>
      <c r="N41" s="10" t="n"/>
      <c r="O41" s="15">
        <f>IF(OR(C41="",H41=""),"",IF(C41="Entrada",H41,IF(C41="Saída",-H41,0)))</f>
        <v/>
      </c>
    </row>
    <row r="42">
      <c r="A42" s="2" t="n"/>
      <c r="B42" s="3" t="n"/>
      <c r="C42" s="4" t="n"/>
      <c r="D42" s="4" t="n"/>
      <c r="E42" s="5">
        <f>IF(D42="","",IFERROR(VLOOKUP(D42,'Produtos'!$A$2:$H$101,2,FALSE),"SKU não cadastrado"))</f>
        <v/>
      </c>
      <c r="F42" s="5">
        <f>IF(D42="","",IFERROR(VLOOKUP(D42,'Produtos'!$A$2:$H$101,3,FALSE),""))</f>
        <v/>
      </c>
      <c r="G42" s="6">
        <f>IF(D42="","",IFERROR(VLOOKUP(D42,'Produtos'!$A$2:$H$101,4,FALSE),""))</f>
        <v/>
      </c>
      <c r="H42" s="7" t="n"/>
      <c r="I42" s="8" t="n"/>
      <c r="J42" s="9">
        <f>IF(OR(H42="",I42=""),"",IFERROR(H42*I42,0))</f>
        <v/>
      </c>
      <c r="K42" s="2" t="n"/>
      <c r="L42" s="2" t="n"/>
      <c r="M42" s="4" t="n"/>
      <c r="N42" s="10" t="n"/>
      <c r="O42" s="11">
        <f>IF(OR(C42="",H42=""),"",IF(C42="Entrada",H42,IF(C42="Saída",-H42,0)))</f>
        <v/>
      </c>
    </row>
    <row r="43">
      <c r="A43" s="2" t="n"/>
      <c r="B43" s="3" t="n"/>
      <c r="C43" s="4" t="n"/>
      <c r="D43" s="4" t="n"/>
      <c r="E43" s="12">
        <f>IF(D43="","",IFERROR(VLOOKUP(D43,'Produtos'!$A$2:$H$101,2,FALSE),"SKU não cadastrado"))</f>
        <v/>
      </c>
      <c r="F43" s="12">
        <f>IF(D43="","",IFERROR(VLOOKUP(D43,'Produtos'!$A$2:$H$101,3,FALSE),""))</f>
        <v/>
      </c>
      <c r="G43" s="13">
        <f>IF(D43="","",IFERROR(VLOOKUP(D43,'Produtos'!$A$2:$H$101,4,FALSE),""))</f>
        <v/>
      </c>
      <c r="H43" s="7" t="n"/>
      <c r="I43" s="8" t="n"/>
      <c r="J43" s="14">
        <f>IF(OR(H43="",I43=""),"",IFERROR(H43*I43,0))</f>
        <v/>
      </c>
      <c r="K43" s="2" t="n"/>
      <c r="L43" s="2" t="n"/>
      <c r="M43" s="4" t="n"/>
      <c r="N43" s="10" t="n"/>
      <c r="O43" s="15">
        <f>IF(OR(C43="",H43=""),"",IF(C43="Entrada",H43,IF(C43="Saída",-H43,0)))</f>
        <v/>
      </c>
    </row>
    <row r="44">
      <c r="A44" s="2" t="n"/>
      <c r="B44" s="3" t="n"/>
      <c r="C44" s="4" t="n"/>
      <c r="D44" s="4" t="n"/>
      <c r="E44" s="5">
        <f>IF(D44="","",IFERROR(VLOOKUP(D44,'Produtos'!$A$2:$H$101,2,FALSE),"SKU não cadastrado"))</f>
        <v/>
      </c>
      <c r="F44" s="5">
        <f>IF(D44="","",IFERROR(VLOOKUP(D44,'Produtos'!$A$2:$H$101,3,FALSE),""))</f>
        <v/>
      </c>
      <c r="G44" s="6">
        <f>IF(D44="","",IFERROR(VLOOKUP(D44,'Produtos'!$A$2:$H$101,4,FALSE),""))</f>
        <v/>
      </c>
      <c r="H44" s="7" t="n"/>
      <c r="I44" s="8" t="n"/>
      <c r="J44" s="9">
        <f>IF(OR(H44="",I44=""),"",IFERROR(H44*I44,0))</f>
        <v/>
      </c>
      <c r="K44" s="2" t="n"/>
      <c r="L44" s="2" t="n"/>
      <c r="M44" s="4" t="n"/>
      <c r="N44" s="10" t="n"/>
      <c r="O44" s="11">
        <f>IF(OR(C44="",H44=""),"",IF(C44="Entrada",H44,IF(C44="Saída",-H44,0)))</f>
        <v/>
      </c>
    </row>
    <row r="45">
      <c r="A45" s="2" t="n"/>
      <c r="B45" s="3" t="n"/>
      <c r="C45" s="4" t="n"/>
      <c r="D45" s="4" t="n"/>
      <c r="E45" s="12">
        <f>IF(D45="","",IFERROR(VLOOKUP(D45,'Produtos'!$A$2:$H$101,2,FALSE),"SKU não cadastrado"))</f>
        <v/>
      </c>
      <c r="F45" s="12">
        <f>IF(D45="","",IFERROR(VLOOKUP(D45,'Produtos'!$A$2:$H$101,3,FALSE),""))</f>
        <v/>
      </c>
      <c r="G45" s="13">
        <f>IF(D45="","",IFERROR(VLOOKUP(D45,'Produtos'!$A$2:$H$101,4,FALSE),""))</f>
        <v/>
      </c>
      <c r="H45" s="7" t="n"/>
      <c r="I45" s="8" t="n"/>
      <c r="J45" s="14">
        <f>IF(OR(H45="",I45=""),"",IFERROR(H45*I45,0))</f>
        <v/>
      </c>
      <c r="K45" s="2" t="n"/>
      <c r="L45" s="2" t="n"/>
      <c r="M45" s="4" t="n"/>
      <c r="N45" s="10" t="n"/>
      <c r="O45" s="15">
        <f>IF(OR(C45="",H45=""),"",IF(C45="Entrada",H45,IF(C45="Saída",-H45,0)))</f>
        <v/>
      </c>
    </row>
    <row r="46">
      <c r="A46" s="2" t="n"/>
      <c r="B46" s="3" t="n"/>
      <c r="C46" s="4" t="n"/>
      <c r="D46" s="4" t="n"/>
      <c r="E46" s="5">
        <f>IF(D46="","",IFERROR(VLOOKUP(D46,'Produtos'!$A$2:$H$101,2,FALSE),"SKU não cadastrado"))</f>
        <v/>
      </c>
      <c r="F46" s="5">
        <f>IF(D46="","",IFERROR(VLOOKUP(D46,'Produtos'!$A$2:$H$101,3,FALSE),""))</f>
        <v/>
      </c>
      <c r="G46" s="6">
        <f>IF(D46="","",IFERROR(VLOOKUP(D46,'Produtos'!$A$2:$H$101,4,FALSE),""))</f>
        <v/>
      </c>
      <c r="H46" s="7" t="n"/>
      <c r="I46" s="8" t="n"/>
      <c r="J46" s="9">
        <f>IF(OR(H46="",I46=""),"",IFERROR(H46*I46,0))</f>
        <v/>
      </c>
      <c r="K46" s="2" t="n"/>
      <c r="L46" s="2" t="n"/>
      <c r="M46" s="4" t="n"/>
      <c r="N46" s="10" t="n"/>
      <c r="O46" s="11">
        <f>IF(OR(C46="",H46=""),"",IF(C46="Entrada",H46,IF(C46="Saída",-H46,0)))</f>
        <v/>
      </c>
    </row>
    <row r="47">
      <c r="A47" s="2" t="n"/>
      <c r="B47" s="3" t="n"/>
      <c r="C47" s="4" t="n"/>
      <c r="D47" s="4" t="n"/>
      <c r="E47" s="12">
        <f>IF(D47="","",IFERROR(VLOOKUP(D47,'Produtos'!$A$2:$H$101,2,FALSE),"SKU não cadastrado"))</f>
        <v/>
      </c>
      <c r="F47" s="12">
        <f>IF(D47="","",IFERROR(VLOOKUP(D47,'Produtos'!$A$2:$H$101,3,FALSE),""))</f>
        <v/>
      </c>
      <c r="G47" s="13">
        <f>IF(D47="","",IFERROR(VLOOKUP(D47,'Produtos'!$A$2:$H$101,4,FALSE),""))</f>
        <v/>
      </c>
      <c r="H47" s="7" t="n"/>
      <c r="I47" s="8" t="n"/>
      <c r="J47" s="14">
        <f>IF(OR(H47="",I47=""),"",IFERROR(H47*I47,0))</f>
        <v/>
      </c>
      <c r="K47" s="2" t="n"/>
      <c r="L47" s="2" t="n"/>
      <c r="M47" s="4" t="n"/>
      <c r="N47" s="10" t="n"/>
      <c r="O47" s="15">
        <f>IF(OR(C47="",H47=""),"",IF(C47="Entrada",H47,IF(C47="Saída",-H47,0)))</f>
        <v/>
      </c>
    </row>
    <row r="48">
      <c r="A48" s="2" t="n"/>
      <c r="B48" s="3" t="n"/>
      <c r="C48" s="4" t="n"/>
      <c r="D48" s="4" t="n"/>
      <c r="E48" s="5">
        <f>IF(D48="","",IFERROR(VLOOKUP(D48,'Produtos'!$A$2:$H$101,2,FALSE),"SKU não cadastrado"))</f>
        <v/>
      </c>
      <c r="F48" s="5">
        <f>IF(D48="","",IFERROR(VLOOKUP(D48,'Produtos'!$A$2:$H$101,3,FALSE),""))</f>
        <v/>
      </c>
      <c r="G48" s="6">
        <f>IF(D48="","",IFERROR(VLOOKUP(D48,'Produtos'!$A$2:$H$101,4,FALSE),""))</f>
        <v/>
      </c>
      <c r="H48" s="7" t="n"/>
      <c r="I48" s="8" t="n"/>
      <c r="J48" s="9">
        <f>IF(OR(H48="",I48=""),"",IFERROR(H48*I48,0))</f>
        <v/>
      </c>
      <c r="K48" s="2" t="n"/>
      <c r="L48" s="2" t="n"/>
      <c r="M48" s="4" t="n"/>
      <c r="N48" s="10" t="n"/>
      <c r="O48" s="11">
        <f>IF(OR(C48="",H48=""),"",IF(C48="Entrada",H48,IF(C48="Saída",-H48,0)))</f>
        <v/>
      </c>
    </row>
    <row r="49">
      <c r="A49" s="2" t="n"/>
      <c r="B49" s="3" t="n"/>
      <c r="C49" s="4" t="n"/>
      <c r="D49" s="4" t="n"/>
      <c r="E49" s="12">
        <f>IF(D49="","",IFERROR(VLOOKUP(D49,'Produtos'!$A$2:$H$101,2,FALSE),"SKU não cadastrado"))</f>
        <v/>
      </c>
      <c r="F49" s="12">
        <f>IF(D49="","",IFERROR(VLOOKUP(D49,'Produtos'!$A$2:$H$101,3,FALSE),""))</f>
        <v/>
      </c>
      <c r="G49" s="13">
        <f>IF(D49="","",IFERROR(VLOOKUP(D49,'Produtos'!$A$2:$H$101,4,FALSE),""))</f>
        <v/>
      </c>
      <c r="H49" s="7" t="n"/>
      <c r="I49" s="8" t="n"/>
      <c r="J49" s="14">
        <f>IF(OR(H49="",I49=""),"",IFERROR(H49*I49,0))</f>
        <v/>
      </c>
      <c r="K49" s="2" t="n"/>
      <c r="L49" s="2" t="n"/>
      <c r="M49" s="4" t="n"/>
      <c r="N49" s="10" t="n"/>
      <c r="O49" s="15">
        <f>IF(OR(C49="",H49=""),"",IF(C49="Entrada",H49,IF(C49="Saída",-H49,0)))</f>
        <v/>
      </c>
    </row>
    <row r="50">
      <c r="A50" s="2" t="n"/>
      <c r="B50" s="3" t="n"/>
      <c r="C50" s="4" t="n"/>
      <c r="D50" s="4" t="n"/>
      <c r="E50" s="5">
        <f>IF(D50="","",IFERROR(VLOOKUP(D50,'Produtos'!$A$2:$H$101,2,FALSE),"SKU não cadastrado"))</f>
        <v/>
      </c>
      <c r="F50" s="5">
        <f>IF(D50="","",IFERROR(VLOOKUP(D50,'Produtos'!$A$2:$H$101,3,FALSE),""))</f>
        <v/>
      </c>
      <c r="G50" s="6">
        <f>IF(D50="","",IFERROR(VLOOKUP(D50,'Produtos'!$A$2:$H$101,4,FALSE),""))</f>
        <v/>
      </c>
      <c r="H50" s="7" t="n"/>
      <c r="I50" s="8" t="n"/>
      <c r="J50" s="9">
        <f>IF(OR(H50="",I50=""),"",IFERROR(H50*I50,0))</f>
        <v/>
      </c>
      <c r="K50" s="2" t="n"/>
      <c r="L50" s="2" t="n"/>
      <c r="M50" s="4" t="n"/>
      <c r="N50" s="10" t="n"/>
      <c r="O50" s="11">
        <f>IF(OR(C50="",H50=""),"",IF(C50="Entrada",H50,IF(C50="Saída",-H50,0)))</f>
        <v/>
      </c>
    </row>
    <row r="51">
      <c r="A51" s="2" t="n"/>
      <c r="B51" s="3" t="n"/>
      <c r="C51" s="4" t="n"/>
      <c r="D51" s="4" t="n"/>
      <c r="E51" s="12">
        <f>IF(D51="","",IFERROR(VLOOKUP(D51,'Produtos'!$A$2:$H$101,2,FALSE),"SKU não cadastrado"))</f>
        <v/>
      </c>
      <c r="F51" s="12">
        <f>IF(D51="","",IFERROR(VLOOKUP(D51,'Produtos'!$A$2:$H$101,3,FALSE),""))</f>
        <v/>
      </c>
      <c r="G51" s="13">
        <f>IF(D51="","",IFERROR(VLOOKUP(D51,'Produtos'!$A$2:$H$101,4,FALSE),""))</f>
        <v/>
      </c>
      <c r="H51" s="7" t="n"/>
      <c r="I51" s="8" t="n"/>
      <c r="J51" s="14">
        <f>IF(OR(H51="",I51=""),"",IFERROR(H51*I51,0))</f>
        <v/>
      </c>
      <c r="K51" s="2" t="n"/>
      <c r="L51" s="2" t="n"/>
      <c r="M51" s="4" t="n"/>
      <c r="N51" s="10" t="n"/>
      <c r="O51" s="15">
        <f>IF(OR(C51="",H51=""),"",IF(C51="Entrada",H51,IF(C51="Saída",-H51,0)))</f>
        <v/>
      </c>
    </row>
    <row r="52">
      <c r="A52" s="2" t="n"/>
      <c r="B52" s="3" t="n"/>
      <c r="C52" s="4" t="n"/>
      <c r="D52" s="4" t="n"/>
      <c r="E52" s="5">
        <f>IF(D52="","",IFERROR(VLOOKUP(D52,'Produtos'!$A$2:$H$101,2,FALSE),"SKU não cadastrado"))</f>
        <v/>
      </c>
      <c r="F52" s="5">
        <f>IF(D52="","",IFERROR(VLOOKUP(D52,'Produtos'!$A$2:$H$101,3,FALSE),""))</f>
        <v/>
      </c>
      <c r="G52" s="6">
        <f>IF(D52="","",IFERROR(VLOOKUP(D52,'Produtos'!$A$2:$H$101,4,FALSE),""))</f>
        <v/>
      </c>
      <c r="H52" s="7" t="n"/>
      <c r="I52" s="8" t="n"/>
      <c r="J52" s="9">
        <f>IF(OR(H52="",I52=""),"",IFERROR(H52*I52,0))</f>
        <v/>
      </c>
      <c r="K52" s="2" t="n"/>
      <c r="L52" s="2" t="n"/>
      <c r="M52" s="4" t="n"/>
      <c r="N52" s="10" t="n"/>
      <c r="O52" s="11">
        <f>IF(OR(C52="",H52=""),"",IF(C52="Entrada",H52,IF(C52="Saída",-H52,0)))</f>
        <v/>
      </c>
    </row>
    <row r="53">
      <c r="A53" s="2" t="n"/>
      <c r="B53" s="3" t="n"/>
      <c r="C53" s="4" t="n"/>
      <c r="D53" s="4" t="n"/>
      <c r="E53" s="12">
        <f>IF(D53="","",IFERROR(VLOOKUP(D53,'Produtos'!$A$2:$H$101,2,FALSE),"SKU não cadastrado"))</f>
        <v/>
      </c>
      <c r="F53" s="12">
        <f>IF(D53="","",IFERROR(VLOOKUP(D53,'Produtos'!$A$2:$H$101,3,FALSE),""))</f>
        <v/>
      </c>
      <c r="G53" s="13">
        <f>IF(D53="","",IFERROR(VLOOKUP(D53,'Produtos'!$A$2:$H$101,4,FALSE),""))</f>
        <v/>
      </c>
      <c r="H53" s="7" t="n"/>
      <c r="I53" s="8" t="n"/>
      <c r="J53" s="14">
        <f>IF(OR(H53="",I53=""),"",IFERROR(H53*I53,0))</f>
        <v/>
      </c>
      <c r="K53" s="2" t="n"/>
      <c r="L53" s="2" t="n"/>
      <c r="M53" s="4" t="n"/>
      <c r="N53" s="10" t="n"/>
      <c r="O53" s="15">
        <f>IF(OR(C53="",H53=""),"",IF(C53="Entrada",H53,IF(C53="Saída",-H53,0)))</f>
        <v/>
      </c>
    </row>
    <row r="54">
      <c r="A54" s="2" t="n"/>
      <c r="B54" s="3" t="n"/>
      <c r="C54" s="4" t="n"/>
      <c r="D54" s="4" t="n"/>
      <c r="E54" s="5">
        <f>IF(D54="","",IFERROR(VLOOKUP(D54,'Produtos'!$A$2:$H$101,2,FALSE),"SKU não cadastrado"))</f>
        <v/>
      </c>
      <c r="F54" s="5">
        <f>IF(D54="","",IFERROR(VLOOKUP(D54,'Produtos'!$A$2:$H$101,3,FALSE),""))</f>
        <v/>
      </c>
      <c r="G54" s="6">
        <f>IF(D54="","",IFERROR(VLOOKUP(D54,'Produtos'!$A$2:$H$101,4,FALSE),""))</f>
        <v/>
      </c>
      <c r="H54" s="7" t="n"/>
      <c r="I54" s="8" t="n"/>
      <c r="J54" s="9">
        <f>IF(OR(H54="",I54=""),"",IFERROR(H54*I54,0))</f>
        <v/>
      </c>
      <c r="K54" s="2" t="n"/>
      <c r="L54" s="2" t="n"/>
      <c r="M54" s="4" t="n"/>
      <c r="N54" s="10" t="n"/>
      <c r="O54" s="11">
        <f>IF(OR(C54="",H54=""),"",IF(C54="Entrada",H54,IF(C54="Saída",-H54,0)))</f>
        <v/>
      </c>
    </row>
    <row r="55">
      <c r="A55" s="2" t="n"/>
      <c r="B55" s="3" t="n"/>
      <c r="C55" s="4" t="n"/>
      <c r="D55" s="4" t="n"/>
      <c r="E55" s="12">
        <f>IF(D55="","",IFERROR(VLOOKUP(D55,'Produtos'!$A$2:$H$101,2,FALSE),"SKU não cadastrado"))</f>
        <v/>
      </c>
      <c r="F55" s="12">
        <f>IF(D55="","",IFERROR(VLOOKUP(D55,'Produtos'!$A$2:$H$101,3,FALSE),""))</f>
        <v/>
      </c>
      <c r="G55" s="13">
        <f>IF(D55="","",IFERROR(VLOOKUP(D55,'Produtos'!$A$2:$H$101,4,FALSE),""))</f>
        <v/>
      </c>
      <c r="H55" s="7" t="n"/>
      <c r="I55" s="8" t="n"/>
      <c r="J55" s="14">
        <f>IF(OR(H55="",I55=""),"",IFERROR(H55*I55,0))</f>
        <v/>
      </c>
      <c r="K55" s="2" t="n"/>
      <c r="L55" s="2" t="n"/>
      <c r="M55" s="4" t="n"/>
      <c r="N55" s="10" t="n"/>
      <c r="O55" s="15">
        <f>IF(OR(C55="",H55=""),"",IF(C55="Entrada",H55,IF(C55="Saída",-H55,0)))</f>
        <v/>
      </c>
    </row>
    <row r="56">
      <c r="A56" s="2" t="n"/>
      <c r="B56" s="3" t="n"/>
      <c r="C56" s="4" t="n"/>
      <c r="D56" s="4" t="n"/>
      <c r="E56" s="5">
        <f>IF(D56="","",IFERROR(VLOOKUP(D56,'Produtos'!$A$2:$H$101,2,FALSE),"SKU não cadastrado"))</f>
        <v/>
      </c>
      <c r="F56" s="5">
        <f>IF(D56="","",IFERROR(VLOOKUP(D56,'Produtos'!$A$2:$H$101,3,FALSE),""))</f>
        <v/>
      </c>
      <c r="G56" s="6">
        <f>IF(D56="","",IFERROR(VLOOKUP(D56,'Produtos'!$A$2:$H$101,4,FALSE),""))</f>
        <v/>
      </c>
      <c r="H56" s="7" t="n"/>
      <c r="I56" s="8" t="n"/>
      <c r="J56" s="9">
        <f>IF(OR(H56="",I56=""),"",IFERROR(H56*I56,0))</f>
        <v/>
      </c>
      <c r="K56" s="2" t="n"/>
      <c r="L56" s="2" t="n"/>
      <c r="M56" s="4" t="n"/>
      <c r="N56" s="10" t="n"/>
      <c r="O56" s="11">
        <f>IF(OR(C56="",H56=""),"",IF(C56="Entrada",H56,IF(C56="Saída",-H56,0)))</f>
        <v/>
      </c>
    </row>
    <row r="57">
      <c r="A57" s="2" t="n"/>
      <c r="B57" s="3" t="n"/>
      <c r="C57" s="4" t="n"/>
      <c r="D57" s="4" t="n"/>
      <c r="E57" s="12">
        <f>IF(D57="","",IFERROR(VLOOKUP(D57,'Produtos'!$A$2:$H$101,2,FALSE),"SKU não cadastrado"))</f>
        <v/>
      </c>
      <c r="F57" s="12">
        <f>IF(D57="","",IFERROR(VLOOKUP(D57,'Produtos'!$A$2:$H$101,3,FALSE),""))</f>
        <v/>
      </c>
      <c r="G57" s="13">
        <f>IF(D57="","",IFERROR(VLOOKUP(D57,'Produtos'!$A$2:$H$101,4,FALSE),""))</f>
        <v/>
      </c>
      <c r="H57" s="7" t="n"/>
      <c r="I57" s="8" t="n"/>
      <c r="J57" s="14">
        <f>IF(OR(H57="",I57=""),"",IFERROR(H57*I57,0))</f>
        <v/>
      </c>
      <c r="K57" s="2" t="n"/>
      <c r="L57" s="2" t="n"/>
      <c r="M57" s="4" t="n"/>
      <c r="N57" s="10" t="n"/>
      <c r="O57" s="15">
        <f>IF(OR(C57="",H57=""),"",IF(C57="Entrada",H57,IF(C57="Saída",-H57,0)))</f>
        <v/>
      </c>
    </row>
    <row r="58">
      <c r="A58" s="2" t="n"/>
      <c r="B58" s="3" t="n"/>
      <c r="C58" s="4" t="n"/>
      <c r="D58" s="4" t="n"/>
      <c r="E58" s="5">
        <f>IF(D58="","",IFERROR(VLOOKUP(D58,'Produtos'!$A$2:$H$101,2,FALSE),"SKU não cadastrado"))</f>
        <v/>
      </c>
      <c r="F58" s="5">
        <f>IF(D58="","",IFERROR(VLOOKUP(D58,'Produtos'!$A$2:$H$101,3,FALSE),""))</f>
        <v/>
      </c>
      <c r="G58" s="6">
        <f>IF(D58="","",IFERROR(VLOOKUP(D58,'Produtos'!$A$2:$H$101,4,FALSE),""))</f>
        <v/>
      </c>
      <c r="H58" s="7" t="n"/>
      <c r="I58" s="8" t="n"/>
      <c r="J58" s="9">
        <f>IF(OR(H58="",I58=""),"",IFERROR(H58*I58,0))</f>
        <v/>
      </c>
      <c r="K58" s="2" t="n"/>
      <c r="L58" s="2" t="n"/>
      <c r="M58" s="4" t="n"/>
      <c r="N58" s="10" t="n"/>
      <c r="O58" s="11">
        <f>IF(OR(C58="",H58=""),"",IF(C58="Entrada",H58,IF(C58="Saída",-H58,0)))</f>
        <v/>
      </c>
    </row>
    <row r="59">
      <c r="A59" s="2" t="n"/>
      <c r="B59" s="3" t="n"/>
      <c r="C59" s="4" t="n"/>
      <c r="D59" s="4" t="n"/>
      <c r="E59" s="12">
        <f>IF(D59="","",IFERROR(VLOOKUP(D59,'Produtos'!$A$2:$H$101,2,FALSE),"SKU não cadastrado"))</f>
        <v/>
      </c>
      <c r="F59" s="12">
        <f>IF(D59="","",IFERROR(VLOOKUP(D59,'Produtos'!$A$2:$H$101,3,FALSE),""))</f>
        <v/>
      </c>
      <c r="G59" s="13">
        <f>IF(D59="","",IFERROR(VLOOKUP(D59,'Produtos'!$A$2:$H$101,4,FALSE),""))</f>
        <v/>
      </c>
      <c r="H59" s="7" t="n"/>
      <c r="I59" s="8" t="n"/>
      <c r="J59" s="14">
        <f>IF(OR(H59="",I59=""),"",IFERROR(H59*I59,0))</f>
        <v/>
      </c>
      <c r="K59" s="2" t="n"/>
      <c r="L59" s="2" t="n"/>
      <c r="M59" s="4" t="n"/>
      <c r="N59" s="10" t="n"/>
      <c r="O59" s="15">
        <f>IF(OR(C59="",H59=""),"",IF(C59="Entrada",H59,IF(C59="Saída",-H59,0)))</f>
        <v/>
      </c>
    </row>
    <row r="60">
      <c r="A60" s="2" t="n"/>
      <c r="B60" s="3" t="n"/>
      <c r="C60" s="4" t="n"/>
      <c r="D60" s="4" t="n"/>
      <c r="E60" s="5">
        <f>IF(D60="","",IFERROR(VLOOKUP(D60,'Produtos'!$A$2:$H$101,2,FALSE),"SKU não cadastrado"))</f>
        <v/>
      </c>
      <c r="F60" s="5">
        <f>IF(D60="","",IFERROR(VLOOKUP(D60,'Produtos'!$A$2:$H$101,3,FALSE),""))</f>
        <v/>
      </c>
      <c r="G60" s="6">
        <f>IF(D60="","",IFERROR(VLOOKUP(D60,'Produtos'!$A$2:$H$101,4,FALSE),""))</f>
        <v/>
      </c>
      <c r="H60" s="7" t="n"/>
      <c r="I60" s="8" t="n"/>
      <c r="J60" s="9">
        <f>IF(OR(H60="",I60=""),"",IFERROR(H60*I60,0))</f>
        <v/>
      </c>
      <c r="K60" s="2" t="n"/>
      <c r="L60" s="2" t="n"/>
      <c r="M60" s="4" t="n"/>
      <c r="N60" s="10" t="n"/>
      <c r="O60" s="11">
        <f>IF(OR(C60="",H60=""),"",IF(C60="Entrada",H60,IF(C60="Saída",-H60,0)))</f>
        <v/>
      </c>
    </row>
    <row r="61">
      <c r="A61" s="2" t="n"/>
      <c r="B61" s="3" t="n"/>
      <c r="C61" s="4" t="n"/>
      <c r="D61" s="4" t="n"/>
      <c r="E61" s="12">
        <f>IF(D61="","",IFERROR(VLOOKUP(D61,'Produtos'!$A$2:$H$101,2,FALSE),"SKU não cadastrado"))</f>
        <v/>
      </c>
      <c r="F61" s="12">
        <f>IF(D61="","",IFERROR(VLOOKUP(D61,'Produtos'!$A$2:$H$101,3,FALSE),""))</f>
        <v/>
      </c>
      <c r="G61" s="13">
        <f>IF(D61="","",IFERROR(VLOOKUP(D61,'Produtos'!$A$2:$H$101,4,FALSE),""))</f>
        <v/>
      </c>
      <c r="H61" s="7" t="n"/>
      <c r="I61" s="8" t="n"/>
      <c r="J61" s="14">
        <f>IF(OR(H61="",I61=""),"",IFERROR(H61*I61,0))</f>
        <v/>
      </c>
      <c r="K61" s="2" t="n"/>
      <c r="L61" s="2" t="n"/>
      <c r="M61" s="4" t="n"/>
      <c r="N61" s="10" t="n"/>
      <c r="O61" s="15">
        <f>IF(OR(C61="",H61=""),"",IF(C61="Entrada",H61,IF(C61="Saída",-H61,0)))</f>
        <v/>
      </c>
    </row>
    <row r="62">
      <c r="A62" s="2" t="n"/>
      <c r="B62" s="3" t="n"/>
      <c r="C62" s="4" t="n"/>
      <c r="D62" s="4" t="n"/>
      <c r="E62" s="5">
        <f>IF(D62="","",IFERROR(VLOOKUP(D62,'Produtos'!$A$2:$H$101,2,FALSE),"SKU não cadastrado"))</f>
        <v/>
      </c>
      <c r="F62" s="5">
        <f>IF(D62="","",IFERROR(VLOOKUP(D62,'Produtos'!$A$2:$H$101,3,FALSE),""))</f>
        <v/>
      </c>
      <c r="G62" s="6">
        <f>IF(D62="","",IFERROR(VLOOKUP(D62,'Produtos'!$A$2:$H$101,4,FALSE),""))</f>
        <v/>
      </c>
      <c r="H62" s="7" t="n"/>
      <c r="I62" s="8" t="n"/>
      <c r="J62" s="9">
        <f>IF(OR(H62="",I62=""),"",IFERROR(H62*I62,0))</f>
        <v/>
      </c>
      <c r="K62" s="2" t="n"/>
      <c r="L62" s="2" t="n"/>
      <c r="M62" s="4" t="n"/>
      <c r="N62" s="10" t="n"/>
      <c r="O62" s="11">
        <f>IF(OR(C62="",H62=""),"",IF(C62="Entrada",H62,IF(C62="Saída",-H62,0)))</f>
        <v/>
      </c>
    </row>
    <row r="63">
      <c r="A63" s="2" t="n"/>
      <c r="B63" s="3" t="n"/>
      <c r="C63" s="4" t="n"/>
      <c r="D63" s="4" t="n"/>
      <c r="E63" s="12">
        <f>IF(D63="","",IFERROR(VLOOKUP(D63,'Produtos'!$A$2:$H$101,2,FALSE),"SKU não cadastrado"))</f>
        <v/>
      </c>
      <c r="F63" s="12">
        <f>IF(D63="","",IFERROR(VLOOKUP(D63,'Produtos'!$A$2:$H$101,3,FALSE),""))</f>
        <v/>
      </c>
      <c r="G63" s="13">
        <f>IF(D63="","",IFERROR(VLOOKUP(D63,'Produtos'!$A$2:$H$101,4,FALSE),""))</f>
        <v/>
      </c>
      <c r="H63" s="7" t="n"/>
      <c r="I63" s="8" t="n"/>
      <c r="J63" s="14">
        <f>IF(OR(H63="",I63=""),"",IFERROR(H63*I63,0))</f>
        <v/>
      </c>
      <c r="K63" s="2" t="n"/>
      <c r="L63" s="2" t="n"/>
      <c r="M63" s="4" t="n"/>
      <c r="N63" s="10" t="n"/>
      <c r="O63" s="15">
        <f>IF(OR(C63="",H63=""),"",IF(C63="Entrada",H63,IF(C63="Saída",-H63,0)))</f>
        <v/>
      </c>
    </row>
    <row r="64">
      <c r="A64" s="2" t="n"/>
      <c r="B64" s="3" t="n"/>
      <c r="C64" s="4" t="n"/>
      <c r="D64" s="4" t="n"/>
      <c r="E64" s="5">
        <f>IF(D64="","",IFERROR(VLOOKUP(D64,'Produtos'!$A$2:$H$101,2,FALSE),"SKU não cadastrado"))</f>
        <v/>
      </c>
      <c r="F64" s="5">
        <f>IF(D64="","",IFERROR(VLOOKUP(D64,'Produtos'!$A$2:$H$101,3,FALSE),""))</f>
        <v/>
      </c>
      <c r="G64" s="6">
        <f>IF(D64="","",IFERROR(VLOOKUP(D64,'Produtos'!$A$2:$H$101,4,FALSE),""))</f>
        <v/>
      </c>
      <c r="H64" s="7" t="n"/>
      <c r="I64" s="8" t="n"/>
      <c r="J64" s="9">
        <f>IF(OR(H64="",I64=""),"",IFERROR(H64*I64,0))</f>
        <v/>
      </c>
      <c r="K64" s="2" t="n"/>
      <c r="L64" s="2" t="n"/>
      <c r="M64" s="4" t="n"/>
      <c r="N64" s="10" t="n"/>
      <c r="O64" s="11">
        <f>IF(OR(C64="",H64=""),"",IF(C64="Entrada",H64,IF(C64="Saída",-H64,0)))</f>
        <v/>
      </c>
    </row>
    <row r="65">
      <c r="A65" s="2" t="n"/>
      <c r="B65" s="3" t="n"/>
      <c r="C65" s="4" t="n"/>
      <c r="D65" s="4" t="n"/>
      <c r="E65" s="12">
        <f>IF(D65="","",IFERROR(VLOOKUP(D65,'Produtos'!$A$2:$H$101,2,FALSE),"SKU não cadastrado"))</f>
        <v/>
      </c>
      <c r="F65" s="12">
        <f>IF(D65="","",IFERROR(VLOOKUP(D65,'Produtos'!$A$2:$H$101,3,FALSE),""))</f>
        <v/>
      </c>
      <c r="G65" s="13">
        <f>IF(D65="","",IFERROR(VLOOKUP(D65,'Produtos'!$A$2:$H$101,4,FALSE),""))</f>
        <v/>
      </c>
      <c r="H65" s="7" t="n"/>
      <c r="I65" s="8" t="n"/>
      <c r="J65" s="14">
        <f>IF(OR(H65="",I65=""),"",IFERROR(H65*I65,0))</f>
        <v/>
      </c>
      <c r="K65" s="2" t="n"/>
      <c r="L65" s="2" t="n"/>
      <c r="M65" s="4" t="n"/>
      <c r="N65" s="10" t="n"/>
      <c r="O65" s="15">
        <f>IF(OR(C65="",H65=""),"",IF(C65="Entrada",H65,IF(C65="Saída",-H65,0)))</f>
        <v/>
      </c>
    </row>
    <row r="66">
      <c r="A66" s="2" t="n"/>
      <c r="B66" s="3" t="n"/>
      <c r="C66" s="4" t="n"/>
      <c r="D66" s="4" t="n"/>
      <c r="E66" s="5">
        <f>IF(D66="","",IFERROR(VLOOKUP(D66,'Produtos'!$A$2:$H$101,2,FALSE),"SKU não cadastrado"))</f>
        <v/>
      </c>
      <c r="F66" s="5">
        <f>IF(D66="","",IFERROR(VLOOKUP(D66,'Produtos'!$A$2:$H$101,3,FALSE),""))</f>
        <v/>
      </c>
      <c r="G66" s="6">
        <f>IF(D66="","",IFERROR(VLOOKUP(D66,'Produtos'!$A$2:$H$101,4,FALSE),""))</f>
        <v/>
      </c>
      <c r="H66" s="7" t="n"/>
      <c r="I66" s="8" t="n"/>
      <c r="J66" s="9">
        <f>IF(OR(H66="",I66=""),"",IFERROR(H66*I66,0))</f>
        <v/>
      </c>
      <c r="K66" s="2" t="n"/>
      <c r="L66" s="2" t="n"/>
      <c r="M66" s="4" t="n"/>
      <c r="N66" s="10" t="n"/>
      <c r="O66" s="11">
        <f>IF(OR(C66="",H66=""),"",IF(C66="Entrada",H66,IF(C66="Saída",-H66,0)))</f>
        <v/>
      </c>
    </row>
    <row r="67">
      <c r="A67" s="2" t="n"/>
      <c r="B67" s="3" t="n"/>
      <c r="C67" s="4" t="n"/>
      <c r="D67" s="4" t="n"/>
      <c r="E67" s="12">
        <f>IF(D67="","",IFERROR(VLOOKUP(D67,'Produtos'!$A$2:$H$101,2,FALSE),"SKU não cadastrado"))</f>
        <v/>
      </c>
      <c r="F67" s="12">
        <f>IF(D67="","",IFERROR(VLOOKUP(D67,'Produtos'!$A$2:$H$101,3,FALSE),""))</f>
        <v/>
      </c>
      <c r="G67" s="13">
        <f>IF(D67="","",IFERROR(VLOOKUP(D67,'Produtos'!$A$2:$H$101,4,FALSE),""))</f>
        <v/>
      </c>
      <c r="H67" s="7" t="n"/>
      <c r="I67" s="8" t="n"/>
      <c r="J67" s="14">
        <f>IF(OR(H67="",I67=""),"",IFERROR(H67*I67,0))</f>
        <v/>
      </c>
      <c r="K67" s="2" t="n"/>
      <c r="L67" s="2" t="n"/>
      <c r="M67" s="4" t="n"/>
      <c r="N67" s="10" t="n"/>
      <c r="O67" s="15">
        <f>IF(OR(C67="",H67=""),"",IF(C67="Entrada",H67,IF(C67="Saída",-H67,0)))</f>
        <v/>
      </c>
    </row>
    <row r="68">
      <c r="A68" s="2" t="n"/>
      <c r="B68" s="3" t="n"/>
      <c r="C68" s="4" t="n"/>
      <c r="D68" s="4" t="n"/>
      <c r="E68" s="5">
        <f>IF(D68="","",IFERROR(VLOOKUP(D68,'Produtos'!$A$2:$H$101,2,FALSE),"SKU não cadastrado"))</f>
        <v/>
      </c>
      <c r="F68" s="5">
        <f>IF(D68="","",IFERROR(VLOOKUP(D68,'Produtos'!$A$2:$H$101,3,FALSE),""))</f>
        <v/>
      </c>
      <c r="G68" s="6">
        <f>IF(D68="","",IFERROR(VLOOKUP(D68,'Produtos'!$A$2:$H$101,4,FALSE),""))</f>
        <v/>
      </c>
      <c r="H68" s="7" t="n"/>
      <c r="I68" s="8" t="n"/>
      <c r="J68" s="9">
        <f>IF(OR(H68="",I68=""),"",IFERROR(H68*I68,0))</f>
        <v/>
      </c>
      <c r="K68" s="2" t="n"/>
      <c r="L68" s="2" t="n"/>
      <c r="M68" s="4" t="n"/>
      <c r="N68" s="10" t="n"/>
      <c r="O68" s="11">
        <f>IF(OR(C68="",H68=""),"",IF(C68="Entrada",H68,IF(C68="Saída",-H68,0)))</f>
        <v/>
      </c>
    </row>
    <row r="69">
      <c r="A69" s="2" t="n"/>
      <c r="B69" s="3" t="n"/>
      <c r="C69" s="4" t="n"/>
      <c r="D69" s="4" t="n"/>
      <c r="E69" s="12">
        <f>IF(D69="","",IFERROR(VLOOKUP(D69,'Produtos'!$A$2:$H$101,2,FALSE),"SKU não cadastrado"))</f>
        <v/>
      </c>
      <c r="F69" s="12">
        <f>IF(D69="","",IFERROR(VLOOKUP(D69,'Produtos'!$A$2:$H$101,3,FALSE),""))</f>
        <v/>
      </c>
      <c r="G69" s="13">
        <f>IF(D69="","",IFERROR(VLOOKUP(D69,'Produtos'!$A$2:$H$101,4,FALSE),""))</f>
        <v/>
      </c>
      <c r="H69" s="7" t="n"/>
      <c r="I69" s="8" t="n"/>
      <c r="J69" s="14">
        <f>IF(OR(H69="",I69=""),"",IFERROR(H69*I69,0))</f>
        <v/>
      </c>
      <c r="K69" s="2" t="n"/>
      <c r="L69" s="2" t="n"/>
      <c r="M69" s="4" t="n"/>
      <c r="N69" s="10" t="n"/>
      <c r="O69" s="15">
        <f>IF(OR(C69="",H69=""),"",IF(C69="Entrada",H69,IF(C69="Saída",-H69,0)))</f>
        <v/>
      </c>
    </row>
    <row r="70">
      <c r="A70" s="2" t="n"/>
      <c r="B70" s="3" t="n"/>
      <c r="C70" s="4" t="n"/>
      <c r="D70" s="4" t="n"/>
      <c r="E70" s="5">
        <f>IF(D70="","",IFERROR(VLOOKUP(D70,'Produtos'!$A$2:$H$101,2,FALSE),"SKU não cadastrado"))</f>
        <v/>
      </c>
      <c r="F70" s="5">
        <f>IF(D70="","",IFERROR(VLOOKUP(D70,'Produtos'!$A$2:$H$101,3,FALSE),""))</f>
        <v/>
      </c>
      <c r="G70" s="6">
        <f>IF(D70="","",IFERROR(VLOOKUP(D70,'Produtos'!$A$2:$H$101,4,FALSE),""))</f>
        <v/>
      </c>
      <c r="H70" s="7" t="n"/>
      <c r="I70" s="8" t="n"/>
      <c r="J70" s="9">
        <f>IF(OR(H70="",I70=""),"",IFERROR(H70*I70,0))</f>
        <v/>
      </c>
      <c r="K70" s="2" t="n"/>
      <c r="L70" s="2" t="n"/>
      <c r="M70" s="4" t="n"/>
      <c r="N70" s="10" t="n"/>
      <c r="O70" s="11">
        <f>IF(OR(C70="",H70=""),"",IF(C70="Entrada",H70,IF(C70="Saída",-H70,0)))</f>
        <v/>
      </c>
    </row>
    <row r="71">
      <c r="A71" s="2" t="n"/>
      <c r="B71" s="3" t="n"/>
      <c r="C71" s="4" t="n"/>
      <c r="D71" s="4" t="n"/>
      <c r="E71" s="12">
        <f>IF(D71="","",IFERROR(VLOOKUP(D71,'Produtos'!$A$2:$H$101,2,FALSE),"SKU não cadastrado"))</f>
        <v/>
      </c>
      <c r="F71" s="12">
        <f>IF(D71="","",IFERROR(VLOOKUP(D71,'Produtos'!$A$2:$H$101,3,FALSE),""))</f>
        <v/>
      </c>
      <c r="G71" s="13">
        <f>IF(D71="","",IFERROR(VLOOKUP(D71,'Produtos'!$A$2:$H$101,4,FALSE),""))</f>
        <v/>
      </c>
      <c r="H71" s="7" t="n"/>
      <c r="I71" s="8" t="n"/>
      <c r="J71" s="14">
        <f>IF(OR(H71="",I71=""),"",IFERROR(H71*I71,0))</f>
        <v/>
      </c>
      <c r="K71" s="2" t="n"/>
      <c r="L71" s="2" t="n"/>
      <c r="M71" s="4" t="n"/>
      <c r="N71" s="10" t="n"/>
      <c r="O71" s="15">
        <f>IF(OR(C71="",H71=""),"",IF(C71="Entrada",H71,IF(C71="Saída",-H71,0)))</f>
        <v/>
      </c>
    </row>
    <row r="72">
      <c r="A72" s="2" t="n"/>
      <c r="B72" s="3" t="n"/>
      <c r="C72" s="4" t="n"/>
      <c r="D72" s="4" t="n"/>
      <c r="E72" s="5">
        <f>IF(D72="","",IFERROR(VLOOKUP(D72,'Produtos'!$A$2:$H$101,2,FALSE),"SKU não cadastrado"))</f>
        <v/>
      </c>
      <c r="F72" s="5">
        <f>IF(D72="","",IFERROR(VLOOKUP(D72,'Produtos'!$A$2:$H$101,3,FALSE),""))</f>
        <v/>
      </c>
      <c r="G72" s="6">
        <f>IF(D72="","",IFERROR(VLOOKUP(D72,'Produtos'!$A$2:$H$101,4,FALSE),""))</f>
        <v/>
      </c>
      <c r="H72" s="7" t="n"/>
      <c r="I72" s="8" t="n"/>
      <c r="J72" s="9">
        <f>IF(OR(H72="",I72=""),"",IFERROR(H72*I72,0))</f>
        <v/>
      </c>
      <c r="K72" s="2" t="n"/>
      <c r="L72" s="2" t="n"/>
      <c r="M72" s="4" t="n"/>
      <c r="N72" s="10" t="n"/>
      <c r="O72" s="11">
        <f>IF(OR(C72="",H72=""),"",IF(C72="Entrada",H72,IF(C72="Saída",-H72,0)))</f>
        <v/>
      </c>
    </row>
    <row r="73">
      <c r="A73" s="2" t="n"/>
      <c r="B73" s="3" t="n"/>
      <c r="C73" s="4" t="n"/>
      <c r="D73" s="4" t="n"/>
      <c r="E73" s="12">
        <f>IF(D73="","",IFERROR(VLOOKUP(D73,'Produtos'!$A$2:$H$101,2,FALSE),"SKU não cadastrado"))</f>
        <v/>
      </c>
      <c r="F73" s="12">
        <f>IF(D73="","",IFERROR(VLOOKUP(D73,'Produtos'!$A$2:$H$101,3,FALSE),""))</f>
        <v/>
      </c>
      <c r="G73" s="13">
        <f>IF(D73="","",IFERROR(VLOOKUP(D73,'Produtos'!$A$2:$H$101,4,FALSE),""))</f>
        <v/>
      </c>
      <c r="H73" s="7" t="n"/>
      <c r="I73" s="8" t="n"/>
      <c r="J73" s="14">
        <f>IF(OR(H73="",I73=""),"",IFERROR(H73*I73,0))</f>
        <v/>
      </c>
      <c r="K73" s="2" t="n"/>
      <c r="L73" s="2" t="n"/>
      <c r="M73" s="4" t="n"/>
      <c r="N73" s="10" t="n"/>
      <c r="O73" s="15">
        <f>IF(OR(C73="",H73=""),"",IF(C73="Entrada",H73,IF(C73="Saída",-H73,0)))</f>
        <v/>
      </c>
    </row>
    <row r="74">
      <c r="A74" s="2" t="n"/>
      <c r="B74" s="3" t="n"/>
      <c r="C74" s="4" t="n"/>
      <c r="D74" s="4" t="n"/>
      <c r="E74" s="5">
        <f>IF(D74="","",IFERROR(VLOOKUP(D74,'Produtos'!$A$2:$H$101,2,FALSE),"SKU não cadastrado"))</f>
        <v/>
      </c>
      <c r="F74" s="5">
        <f>IF(D74="","",IFERROR(VLOOKUP(D74,'Produtos'!$A$2:$H$101,3,FALSE),""))</f>
        <v/>
      </c>
      <c r="G74" s="6">
        <f>IF(D74="","",IFERROR(VLOOKUP(D74,'Produtos'!$A$2:$H$101,4,FALSE),""))</f>
        <v/>
      </c>
      <c r="H74" s="7" t="n"/>
      <c r="I74" s="8" t="n"/>
      <c r="J74" s="9">
        <f>IF(OR(H74="",I74=""),"",IFERROR(H74*I74,0))</f>
        <v/>
      </c>
      <c r="K74" s="2" t="n"/>
      <c r="L74" s="2" t="n"/>
      <c r="M74" s="4" t="n"/>
      <c r="N74" s="10" t="n"/>
      <c r="O74" s="11">
        <f>IF(OR(C74="",H74=""),"",IF(C74="Entrada",H74,IF(C74="Saída",-H74,0)))</f>
        <v/>
      </c>
    </row>
    <row r="75">
      <c r="A75" s="2" t="n"/>
      <c r="B75" s="3" t="n"/>
      <c r="C75" s="4" t="n"/>
      <c r="D75" s="4" t="n"/>
      <c r="E75" s="12">
        <f>IF(D75="","",IFERROR(VLOOKUP(D75,'Produtos'!$A$2:$H$101,2,FALSE),"SKU não cadastrado"))</f>
        <v/>
      </c>
      <c r="F75" s="12">
        <f>IF(D75="","",IFERROR(VLOOKUP(D75,'Produtos'!$A$2:$H$101,3,FALSE),""))</f>
        <v/>
      </c>
      <c r="G75" s="13">
        <f>IF(D75="","",IFERROR(VLOOKUP(D75,'Produtos'!$A$2:$H$101,4,FALSE),""))</f>
        <v/>
      </c>
      <c r="H75" s="7" t="n"/>
      <c r="I75" s="8" t="n"/>
      <c r="J75" s="14">
        <f>IF(OR(H75="",I75=""),"",IFERROR(H75*I75,0))</f>
        <v/>
      </c>
      <c r="K75" s="2" t="n"/>
      <c r="L75" s="2" t="n"/>
      <c r="M75" s="4" t="n"/>
      <c r="N75" s="10" t="n"/>
      <c r="O75" s="15">
        <f>IF(OR(C75="",H75=""),"",IF(C75="Entrada",H75,IF(C75="Saída",-H75,0)))</f>
        <v/>
      </c>
    </row>
    <row r="76">
      <c r="A76" s="2" t="n"/>
      <c r="B76" s="3" t="n"/>
      <c r="C76" s="4" t="n"/>
      <c r="D76" s="4" t="n"/>
      <c r="E76" s="5">
        <f>IF(D76="","",IFERROR(VLOOKUP(D76,'Produtos'!$A$2:$H$101,2,FALSE),"SKU não cadastrado"))</f>
        <v/>
      </c>
      <c r="F76" s="5">
        <f>IF(D76="","",IFERROR(VLOOKUP(D76,'Produtos'!$A$2:$H$101,3,FALSE),""))</f>
        <v/>
      </c>
      <c r="G76" s="6">
        <f>IF(D76="","",IFERROR(VLOOKUP(D76,'Produtos'!$A$2:$H$101,4,FALSE),""))</f>
        <v/>
      </c>
      <c r="H76" s="7" t="n"/>
      <c r="I76" s="8" t="n"/>
      <c r="J76" s="9">
        <f>IF(OR(H76="",I76=""),"",IFERROR(H76*I76,0))</f>
        <v/>
      </c>
      <c r="K76" s="2" t="n"/>
      <c r="L76" s="2" t="n"/>
      <c r="M76" s="4" t="n"/>
      <c r="N76" s="10" t="n"/>
      <c r="O76" s="11">
        <f>IF(OR(C76="",H76=""),"",IF(C76="Entrada",H76,IF(C76="Saída",-H76,0)))</f>
        <v/>
      </c>
    </row>
    <row r="77">
      <c r="A77" s="2" t="n"/>
      <c r="B77" s="3" t="n"/>
      <c r="C77" s="4" t="n"/>
      <c r="D77" s="4" t="n"/>
      <c r="E77" s="12">
        <f>IF(D77="","",IFERROR(VLOOKUP(D77,'Produtos'!$A$2:$H$101,2,FALSE),"SKU não cadastrado"))</f>
        <v/>
      </c>
      <c r="F77" s="12">
        <f>IF(D77="","",IFERROR(VLOOKUP(D77,'Produtos'!$A$2:$H$101,3,FALSE),""))</f>
        <v/>
      </c>
      <c r="G77" s="13">
        <f>IF(D77="","",IFERROR(VLOOKUP(D77,'Produtos'!$A$2:$H$101,4,FALSE),""))</f>
        <v/>
      </c>
      <c r="H77" s="7" t="n"/>
      <c r="I77" s="8" t="n"/>
      <c r="J77" s="14">
        <f>IF(OR(H77="",I77=""),"",IFERROR(H77*I77,0))</f>
        <v/>
      </c>
      <c r="K77" s="2" t="n"/>
      <c r="L77" s="2" t="n"/>
      <c r="M77" s="4" t="n"/>
      <c r="N77" s="10" t="n"/>
      <c r="O77" s="15">
        <f>IF(OR(C77="",H77=""),"",IF(C77="Entrada",H77,IF(C77="Saída",-H77,0)))</f>
        <v/>
      </c>
    </row>
    <row r="78">
      <c r="A78" s="2" t="n"/>
      <c r="B78" s="3" t="n"/>
      <c r="C78" s="4" t="n"/>
      <c r="D78" s="4" t="n"/>
      <c r="E78" s="5">
        <f>IF(D78="","",IFERROR(VLOOKUP(D78,'Produtos'!$A$2:$H$101,2,FALSE),"SKU não cadastrado"))</f>
        <v/>
      </c>
      <c r="F78" s="5">
        <f>IF(D78="","",IFERROR(VLOOKUP(D78,'Produtos'!$A$2:$H$101,3,FALSE),""))</f>
        <v/>
      </c>
      <c r="G78" s="6">
        <f>IF(D78="","",IFERROR(VLOOKUP(D78,'Produtos'!$A$2:$H$101,4,FALSE),""))</f>
        <v/>
      </c>
      <c r="H78" s="7" t="n"/>
      <c r="I78" s="8" t="n"/>
      <c r="J78" s="9">
        <f>IF(OR(H78="",I78=""),"",IFERROR(H78*I78,0))</f>
        <v/>
      </c>
      <c r="K78" s="2" t="n"/>
      <c r="L78" s="2" t="n"/>
      <c r="M78" s="4" t="n"/>
      <c r="N78" s="10" t="n"/>
      <c r="O78" s="11">
        <f>IF(OR(C78="",H78=""),"",IF(C78="Entrada",H78,IF(C78="Saída",-H78,0)))</f>
        <v/>
      </c>
    </row>
    <row r="79">
      <c r="A79" s="2" t="n"/>
      <c r="B79" s="3" t="n"/>
      <c r="C79" s="4" t="n"/>
      <c r="D79" s="4" t="n"/>
      <c r="E79" s="12">
        <f>IF(D79="","",IFERROR(VLOOKUP(D79,'Produtos'!$A$2:$H$101,2,FALSE),"SKU não cadastrado"))</f>
        <v/>
      </c>
      <c r="F79" s="12">
        <f>IF(D79="","",IFERROR(VLOOKUP(D79,'Produtos'!$A$2:$H$101,3,FALSE),""))</f>
        <v/>
      </c>
      <c r="G79" s="13">
        <f>IF(D79="","",IFERROR(VLOOKUP(D79,'Produtos'!$A$2:$H$101,4,FALSE),""))</f>
        <v/>
      </c>
      <c r="H79" s="7" t="n"/>
      <c r="I79" s="8" t="n"/>
      <c r="J79" s="14">
        <f>IF(OR(H79="",I79=""),"",IFERROR(H79*I79,0))</f>
        <v/>
      </c>
      <c r="K79" s="2" t="n"/>
      <c r="L79" s="2" t="n"/>
      <c r="M79" s="4" t="n"/>
      <c r="N79" s="10" t="n"/>
      <c r="O79" s="15">
        <f>IF(OR(C79="",H79=""),"",IF(C79="Entrada",H79,IF(C79="Saída",-H79,0)))</f>
        <v/>
      </c>
    </row>
    <row r="80">
      <c r="A80" s="2" t="n"/>
      <c r="B80" s="3" t="n"/>
      <c r="C80" s="4" t="n"/>
      <c r="D80" s="4" t="n"/>
      <c r="E80" s="5">
        <f>IF(D80="","",IFERROR(VLOOKUP(D80,'Produtos'!$A$2:$H$101,2,FALSE),"SKU não cadastrado"))</f>
        <v/>
      </c>
      <c r="F80" s="5">
        <f>IF(D80="","",IFERROR(VLOOKUP(D80,'Produtos'!$A$2:$H$101,3,FALSE),""))</f>
        <v/>
      </c>
      <c r="G80" s="6">
        <f>IF(D80="","",IFERROR(VLOOKUP(D80,'Produtos'!$A$2:$H$101,4,FALSE),""))</f>
        <v/>
      </c>
      <c r="H80" s="7" t="n"/>
      <c r="I80" s="8" t="n"/>
      <c r="J80" s="9">
        <f>IF(OR(H80="",I80=""),"",IFERROR(H80*I80,0))</f>
        <v/>
      </c>
      <c r="K80" s="2" t="n"/>
      <c r="L80" s="2" t="n"/>
      <c r="M80" s="4" t="n"/>
      <c r="N80" s="10" t="n"/>
      <c r="O80" s="11">
        <f>IF(OR(C80="",H80=""),"",IF(C80="Entrada",H80,IF(C80="Saída",-H80,0)))</f>
        <v/>
      </c>
    </row>
    <row r="81">
      <c r="A81" s="2" t="n"/>
      <c r="B81" s="3" t="n"/>
      <c r="C81" s="4" t="n"/>
      <c r="D81" s="4" t="n"/>
      <c r="E81" s="12">
        <f>IF(D81="","",IFERROR(VLOOKUP(D81,'Produtos'!$A$2:$H$101,2,FALSE),"SKU não cadastrado"))</f>
        <v/>
      </c>
      <c r="F81" s="12">
        <f>IF(D81="","",IFERROR(VLOOKUP(D81,'Produtos'!$A$2:$H$101,3,FALSE),""))</f>
        <v/>
      </c>
      <c r="G81" s="13">
        <f>IF(D81="","",IFERROR(VLOOKUP(D81,'Produtos'!$A$2:$H$101,4,FALSE),""))</f>
        <v/>
      </c>
      <c r="H81" s="7" t="n"/>
      <c r="I81" s="8" t="n"/>
      <c r="J81" s="14">
        <f>IF(OR(H81="",I81=""),"",IFERROR(H81*I81,0))</f>
        <v/>
      </c>
      <c r="K81" s="2" t="n"/>
      <c r="L81" s="2" t="n"/>
      <c r="M81" s="4" t="n"/>
      <c r="N81" s="10" t="n"/>
      <c r="O81" s="15">
        <f>IF(OR(C81="",H81=""),"",IF(C81="Entrada",H81,IF(C81="Saída",-H81,0)))</f>
        <v/>
      </c>
    </row>
    <row r="82">
      <c r="A82" s="2" t="n"/>
      <c r="B82" s="3" t="n"/>
      <c r="C82" s="4" t="n"/>
      <c r="D82" s="4" t="n"/>
      <c r="E82" s="5">
        <f>IF(D82="","",IFERROR(VLOOKUP(D82,'Produtos'!$A$2:$H$101,2,FALSE),"SKU não cadastrado"))</f>
        <v/>
      </c>
      <c r="F82" s="5">
        <f>IF(D82="","",IFERROR(VLOOKUP(D82,'Produtos'!$A$2:$H$101,3,FALSE),""))</f>
        <v/>
      </c>
      <c r="G82" s="6">
        <f>IF(D82="","",IFERROR(VLOOKUP(D82,'Produtos'!$A$2:$H$101,4,FALSE),""))</f>
        <v/>
      </c>
      <c r="H82" s="7" t="n"/>
      <c r="I82" s="8" t="n"/>
      <c r="J82" s="9">
        <f>IF(OR(H82="",I82=""),"",IFERROR(H82*I82,0))</f>
        <v/>
      </c>
      <c r="K82" s="2" t="n"/>
      <c r="L82" s="2" t="n"/>
      <c r="M82" s="4" t="n"/>
      <c r="N82" s="10" t="n"/>
      <c r="O82" s="11">
        <f>IF(OR(C82="",H82=""),"",IF(C82="Entrada",H82,IF(C82="Saída",-H82,0)))</f>
        <v/>
      </c>
    </row>
    <row r="83">
      <c r="A83" s="2" t="n"/>
      <c r="B83" s="3" t="n"/>
      <c r="C83" s="4" t="n"/>
      <c r="D83" s="4" t="n"/>
      <c r="E83" s="12">
        <f>IF(D83="","",IFERROR(VLOOKUP(D83,'Produtos'!$A$2:$H$101,2,FALSE),"SKU não cadastrado"))</f>
        <v/>
      </c>
      <c r="F83" s="12">
        <f>IF(D83="","",IFERROR(VLOOKUP(D83,'Produtos'!$A$2:$H$101,3,FALSE),""))</f>
        <v/>
      </c>
      <c r="G83" s="13">
        <f>IF(D83="","",IFERROR(VLOOKUP(D83,'Produtos'!$A$2:$H$101,4,FALSE),""))</f>
        <v/>
      </c>
      <c r="H83" s="7" t="n"/>
      <c r="I83" s="8" t="n"/>
      <c r="J83" s="14">
        <f>IF(OR(H83="",I83=""),"",IFERROR(H83*I83,0))</f>
        <v/>
      </c>
      <c r="K83" s="2" t="n"/>
      <c r="L83" s="2" t="n"/>
      <c r="M83" s="4" t="n"/>
      <c r="N83" s="10" t="n"/>
      <c r="O83" s="15">
        <f>IF(OR(C83="",H83=""),"",IF(C83="Entrada",H83,IF(C83="Saída",-H83,0)))</f>
        <v/>
      </c>
    </row>
    <row r="84">
      <c r="A84" s="2" t="n"/>
      <c r="B84" s="3" t="n"/>
      <c r="C84" s="4" t="n"/>
      <c r="D84" s="4" t="n"/>
      <c r="E84" s="5">
        <f>IF(D84="","",IFERROR(VLOOKUP(D84,'Produtos'!$A$2:$H$101,2,FALSE),"SKU não cadastrado"))</f>
        <v/>
      </c>
      <c r="F84" s="5">
        <f>IF(D84="","",IFERROR(VLOOKUP(D84,'Produtos'!$A$2:$H$101,3,FALSE),""))</f>
        <v/>
      </c>
      <c r="G84" s="6">
        <f>IF(D84="","",IFERROR(VLOOKUP(D84,'Produtos'!$A$2:$H$101,4,FALSE),""))</f>
        <v/>
      </c>
      <c r="H84" s="7" t="n"/>
      <c r="I84" s="8" t="n"/>
      <c r="J84" s="9">
        <f>IF(OR(H84="",I84=""),"",IFERROR(H84*I84,0))</f>
        <v/>
      </c>
      <c r="K84" s="2" t="n"/>
      <c r="L84" s="2" t="n"/>
      <c r="M84" s="4" t="n"/>
      <c r="N84" s="10" t="n"/>
      <c r="O84" s="11">
        <f>IF(OR(C84="",H84=""),"",IF(C84="Entrada",H84,IF(C84="Saída",-H84,0)))</f>
        <v/>
      </c>
    </row>
    <row r="85">
      <c r="A85" s="2" t="n"/>
      <c r="B85" s="3" t="n"/>
      <c r="C85" s="4" t="n"/>
      <c r="D85" s="4" t="n"/>
      <c r="E85" s="12">
        <f>IF(D85="","",IFERROR(VLOOKUP(D85,'Produtos'!$A$2:$H$101,2,FALSE),"SKU não cadastrado"))</f>
        <v/>
      </c>
      <c r="F85" s="12">
        <f>IF(D85="","",IFERROR(VLOOKUP(D85,'Produtos'!$A$2:$H$101,3,FALSE),""))</f>
        <v/>
      </c>
      <c r="G85" s="13">
        <f>IF(D85="","",IFERROR(VLOOKUP(D85,'Produtos'!$A$2:$H$101,4,FALSE),""))</f>
        <v/>
      </c>
      <c r="H85" s="7" t="n"/>
      <c r="I85" s="8" t="n"/>
      <c r="J85" s="14">
        <f>IF(OR(H85="",I85=""),"",IFERROR(H85*I85,0))</f>
        <v/>
      </c>
      <c r="K85" s="2" t="n"/>
      <c r="L85" s="2" t="n"/>
      <c r="M85" s="4" t="n"/>
      <c r="N85" s="10" t="n"/>
      <c r="O85" s="15">
        <f>IF(OR(C85="",H85=""),"",IF(C85="Entrada",H85,IF(C85="Saída",-H85,0)))</f>
        <v/>
      </c>
    </row>
    <row r="86">
      <c r="A86" s="2" t="n"/>
      <c r="B86" s="3" t="n"/>
      <c r="C86" s="4" t="n"/>
      <c r="D86" s="4" t="n"/>
      <c r="E86" s="5">
        <f>IF(D86="","",IFERROR(VLOOKUP(D86,'Produtos'!$A$2:$H$101,2,FALSE),"SKU não cadastrado"))</f>
        <v/>
      </c>
      <c r="F86" s="5">
        <f>IF(D86="","",IFERROR(VLOOKUP(D86,'Produtos'!$A$2:$H$101,3,FALSE),""))</f>
        <v/>
      </c>
      <c r="G86" s="6">
        <f>IF(D86="","",IFERROR(VLOOKUP(D86,'Produtos'!$A$2:$H$101,4,FALSE),""))</f>
        <v/>
      </c>
      <c r="H86" s="7" t="n"/>
      <c r="I86" s="8" t="n"/>
      <c r="J86" s="9">
        <f>IF(OR(H86="",I86=""),"",IFERROR(H86*I86,0))</f>
        <v/>
      </c>
      <c r="K86" s="2" t="n"/>
      <c r="L86" s="2" t="n"/>
      <c r="M86" s="4" t="n"/>
      <c r="N86" s="10" t="n"/>
      <c r="O86" s="11">
        <f>IF(OR(C86="",H86=""),"",IF(C86="Entrada",H86,IF(C86="Saída",-H86,0)))</f>
        <v/>
      </c>
    </row>
    <row r="87">
      <c r="A87" s="2" t="n"/>
      <c r="B87" s="3" t="n"/>
      <c r="C87" s="4" t="n"/>
      <c r="D87" s="4" t="n"/>
      <c r="E87" s="12">
        <f>IF(D87="","",IFERROR(VLOOKUP(D87,'Produtos'!$A$2:$H$101,2,FALSE),"SKU não cadastrado"))</f>
        <v/>
      </c>
      <c r="F87" s="12">
        <f>IF(D87="","",IFERROR(VLOOKUP(D87,'Produtos'!$A$2:$H$101,3,FALSE),""))</f>
        <v/>
      </c>
      <c r="G87" s="13">
        <f>IF(D87="","",IFERROR(VLOOKUP(D87,'Produtos'!$A$2:$H$101,4,FALSE),""))</f>
        <v/>
      </c>
      <c r="H87" s="7" t="n"/>
      <c r="I87" s="8" t="n"/>
      <c r="J87" s="14">
        <f>IF(OR(H87="",I87=""),"",IFERROR(H87*I87,0))</f>
        <v/>
      </c>
      <c r="K87" s="2" t="n"/>
      <c r="L87" s="2" t="n"/>
      <c r="M87" s="4" t="n"/>
      <c r="N87" s="10" t="n"/>
      <c r="O87" s="15">
        <f>IF(OR(C87="",H87=""),"",IF(C87="Entrada",H87,IF(C87="Saída",-H87,0)))</f>
        <v/>
      </c>
    </row>
    <row r="88">
      <c r="A88" s="2" t="n"/>
      <c r="B88" s="3" t="n"/>
      <c r="C88" s="4" t="n"/>
      <c r="D88" s="4" t="n"/>
      <c r="E88" s="5">
        <f>IF(D88="","",IFERROR(VLOOKUP(D88,'Produtos'!$A$2:$H$101,2,FALSE),"SKU não cadastrado"))</f>
        <v/>
      </c>
      <c r="F88" s="5">
        <f>IF(D88="","",IFERROR(VLOOKUP(D88,'Produtos'!$A$2:$H$101,3,FALSE),""))</f>
        <v/>
      </c>
      <c r="G88" s="6">
        <f>IF(D88="","",IFERROR(VLOOKUP(D88,'Produtos'!$A$2:$H$101,4,FALSE),""))</f>
        <v/>
      </c>
      <c r="H88" s="7" t="n"/>
      <c r="I88" s="8" t="n"/>
      <c r="J88" s="9">
        <f>IF(OR(H88="",I88=""),"",IFERROR(H88*I88,0))</f>
        <v/>
      </c>
      <c r="K88" s="2" t="n"/>
      <c r="L88" s="2" t="n"/>
      <c r="M88" s="4" t="n"/>
      <c r="N88" s="10" t="n"/>
      <c r="O88" s="11">
        <f>IF(OR(C88="",H88=""),"",IF(C88="Entrada",H88,IF(C88="Saída",-H88,0)))</f>
        <v/>
      </c>
    </row>
    <row r="89">
      <c r="A89" s="2" t="n"/>
      <c r="B89" s="3" t="n"/>
      <c r="C89" s="4" t="n"/>
      <c r="D89" s="4" t="n"/>
      <c r="E89" s="12">
        <f>IF(D89="","",IFERROR(VLOOKUP(D89,'Produtos'!$A$2:$H$101,2,FALSE),"SKU não cadastrado"))</f>
        <v/>
      </c>
      <c r="F89" s="12">
        <f>IF(D89="","",IFERROR(VLOOKUP(D89,'Produtos'!$A$2:$H$101,3,FALSE),""))</f>
        <v/>
      </c>
      <c r="G89" s="13">
        <f>IF(D89="","",IFERROR(VLOOKUP(D89,'Produtos'!$A$2:$H$101,4,FALSE),""))</f>
        <v/>
      </c>
      <c r="H89" s="7" t="n"/>
      <c r="I89" s="8" t="n"/>
      <c r="J89" s="14">
        <f>IF(OR(H89="",I89=""),"",IFERROR(H89*I89,0))</f>
        <v/>
      </c>
      <c r="K89" s="2" t="n"/>
      <c r="L89" s="2" t="n"/>
      <c r="M89" s="4" t="n"/>
      <c r="N89" s="10" t="n"/>
      <c r="O89" s="15">
        <f>IF(OR(C89="",H89=""),"",IF(C89="Entrada",H89,IF(C89="Saída",-H89,0)))</f>
        <v/>
      </c>
    </row>
    <row r="90">
      <c r="A90" s="2" t="n"/>
      <c r="B90" s="3" t="n"/>
      <c r="C90" s="4" t="n"/>
      <c r="D90" s="4" t="n"/>
      <c r="E90" s="5">
        <f>IF(D90="","",IFERROR(VLOOKUP(D90,'Produtos'!$A$2:$H$101,2,FALSE),"SKU não cadastrado"))</f>
        <v/>
      </c>
      <c r="F90" s="5">
        <f>IF(D90="","",IFERROR(VLOOKUP(D90,'Produtos'!$A$2:$H$101,3,FALSE),""))</f>
        <v/>
      </c>
      <c r="G90" s="6">
        <f>IF(D90="","",IFERROR(VLOOKUP(D90,'Produtos'!$A$2:$H$101,4,FALSE),""))</f>
        <v/>
      </c>
      <c r="H90" s="7" t="n"/>
      <c r="I90" s="8" t="n"/>
      <c r="J90" s="9">
        <f>IF(OR(H90="",I90=""),"",IFERROR(H90*I90,0))</f>
        <v/>
      </c>
      <c r="K90" s="2" t="n"/>
      <c r="L90" s="2" t="n"/>
      <c r="M90" s="4" t="n"/>
      <c r="N90" s="10" t="n"/>
      <c r="O90" s="11">
        <f>IF(OR(C90="",H90=""),"",IF(C90="Entrada",H90,IF(C90="Saída",-H90,0)))</f>
        <v/>
      </c>
    </row>
    <row r="91">
      <c r="A91" s="2" t="n"/>
      <c r="B91" s="3" t="n"/>
      <c r="C91" s="4" t="n"/>
      <c r="D91" s="4" t="n"/>
      <c r="E91" s="12">
        <f>IF(D91="","",IFERROR(VLOOKUP(D91,'Produtos'!$A$2:$H$101,2,FALSE),"SKU não cadastrado"))</f>
        <v/>
      </c>
      <c r="F91" s="12">
        <f>IF(D91="","",IFERROR(VLOOKUP(D91,'Produtos'!$A$2:$H$101,3,FALSE),""))</f>
        <v/>
      </c>
      <c r="G91" s="13">
        <f>IF(D91="","",IFERROR(VLOOKUP(D91,'Produtos'!$A$2:$H$101,4,FALSE),""))</f>
        <v/>
      </c>
      <c r="H91" s="7" t="n"/>
      <c r="I91" s="8" t="n"/>
      <c r="J91" s="14">
        <f>IF(OR(H91="",I91=""),"",IFERROR(H91*I91,0))</f>
        <v/>
      </c>
      <c r="K91" s="2" t="n"/>
      <c r="L91" s="2" t="n"/>
      <c r="M91" s="4" t="n"/>
      <c r="N91" s="10" t="n"/>
      <c r="O91" s="15">
        <f>IF(OR(C91="",H91=""),"",IF(C91="Entrada",H91,IF(C91="Saída",-H91,0)))</f>
        <v/>
      </c>
    </row>
    <row r="92">
      <c r="A92" s="2" t="n"/>
      <c r="B92" s="3" t="n"/>
      <c r="C92" s="4" t="n"/>
      <c r="D92" s="4" t="n"/>
      <c r="E92" s="5">
        <f>IF(D92="","",IFERROR(VLOOKUP(D92,'Produtos'!$A$2:$H$101,2,FALSE),"SKU não cadastrado"))</f>
        <v/>
      </c>
      <c r="F92" s="5">
        <f>IF(D92="","",IFERROR(VLOOKUP(D92,'Produtos'!$A$2:$H$101,3,FALSE),""))</f>
        <v/>
      </c>
      <c r="G92" s="6">
        <f>IF(D92="","",IFERROR(VLOOKUP(D92,'Produtos'!$A$2:$H$101,4,FALSE),""))</f>
        <v/>
      </c>
      <c r="H92" s="7" t="n"/>
      <c r="I92" s="8" t="n"/>
      <c r="J92" s="9">
        <f>IF(OR(H92="",I92=""),"",IFERROR(H92*I92,0))</f>
        <v/>
      </c>
      <c r="K92" s="2" t="n"/>
      <c r="L92" s="2" t="n"/>
      <c r="M92" s="4" t="n"/>
      <c r="N92" s="10" t="n"/>
      <c r="O92" s="11">
        <f>IF(OR(C92="",H92=""),"",IF(C92="Entrada",H92,IF(C92="Saída",-H92,0)))</f>
        <v/>
      </c>
    </row>
    <row r="93">
      <c r="A93" s="2" t="n"/>
      <c r="B93" s="3" t="n"/>
      <c r="C93" s="4" t="n"/>
      <c r="D93" s="4" t="n"/>
      <c r="E93" s="12">
        <f>IF(D93="","",IFERROR(VLOOKUP(D93,'Produtos'!$A$2:$H$101,2,FALSE),"SKU não cadastrado"))</f>
        <v/>
      </c>
      <c r="F93" s="12">
        <f>IF(D93="","",IFERROR(VLOOKUP(D93,'Produtos'!$A$2:$H$101,3,FALSE),""))</f>
        <v/>
      </c>
      <c r="G93" s="13">
        <f>IF(D93="","",IFERROR(VLOOKUP(D93,'Produtos'!$A$2:$H$101,4,FALSE),""))</f>
        <v/>
      </c>
      <c r="H93" s="7" t="n"/>
      <c r="I93" s="8" t="n"/>
      <c r="J93" s="14">
        <f>IF(OR(H93="",I93=""),"",IFERROR(H93*I93,0))</f>
        <v/>
      </c>
      <c r="K93" s="2" t="n"/>
      <c r="L93" s="2" t="n"/>
      <c r="M93" s="4" t="n"/>
      <c r="N93" s="10" t="n"/>
      <c r="O93" s="15">
        <f>IF(OR(C93="",H93=""),"",IF(C93="Entrada",H93,IF(C93="Saída",-H93,0)))</f>
        <v/>
      </c>
    </row>
    <row r="94">
      <c r="A94" s="2" t="n"/>
      <c r="B94" s="3" t="n"/>
      <c r="C94" s="4" t="n"/>
      <c r="D94" s="4" t="n"/>
      <c r="E94" s="5">
        <f>IF(D94="","",IFERROR(VLOOKUP(D94,'Produtos'!$A$2:$H$101,2,FALSE),"SKU não cadastrado"))</f>
        <v/>
      </c>
      <c r="F94" s="5">
        <f>IF(D94="","",IFERROR(VLOOKUP(D94,'Produtos'!$A$2:$H$101,3,FALSE),""))</f>
        <v/>
      </c>
      <c r="G94" s="6">
        <f>IF(D94="","",IFERROR(VLOOKUP(D94,'Produtos'!$A$2:$H$101,4,FALSE),""))</f>
        <v/>
      </c>
      <c r="H94" s="7" t="n"/>
      <c r="I94" s="8" t="n"/>
      <c r="J94" s="9">
        <f>IF(OR(H94="",I94=""),"",IFERROR(H94*I94,0))</f>
        <v/>
      </c>
      <c r="K94" s="2" t="n"/>
      <c r="L94" s="2" t="n"/>
      <c r="M94" s="4" t="n"/>
      <c r="N94" s="10" t="n"/>
      <c r="O94" s="11">
        <f>IF(OR(C94="",H94=""),"",IF(C94="Entrada",H94,IF(C94="Saída",-H94,0)))</f>
        <v/>
      </c>
    </row>
    <row r="95">
      <c r="A95" s="2" t="n"/>
      <c r="B95" s="3" t="n"/>
      <c r="C95" s="4" t="n"/>
      <c r="D95" s="4" t="n"/>
      <c r="E95" s="12">
        <f>IF(D95="","",IFERROR(VLOOKUP(D95,'Produtos'!$A$2:$H$101,2,FALSE),"SKU não cadastrado"))</f>
        <v/>
      </c>
      <c r="F95" s="12">
        <f>IF(D95="","",IFERROR(VLOOKUP(D95,'Produtos'!$A$2:$H$101,3,FALSE),""))</f>
        <v/>
      </c>
      <c r="G95" s="13">
        <f>IF(D95="","",IFERROR(VLOOKUP(D95,'Produtos'!$A$2:$H$101,4,FALSE),""))</f>
        <v/>
      </c>
      <c r="H95" s="7" t="n"/>
      <c r="I95" s="8" t="n"/>
      <c r="J95" s="14">
        <f>IF(OR(H95="",I95=""),"",IFERROR(H95*I95,0))</f>
        <v/>
      </c>
      <c r="K95" s="2" t="n"/>
      <c r="L95" s="2" t="n"/>
      <c r="M95" s="4" t="n"/>
      <c r="N95" s="10" t="n"/>
      <c r="O95" s="15">
        <f>IF(OR(C95="",H95=""),"",IF(C95="Entrada",H95,IF(C95="Saída",-H95,0)))</f>
        <v/>
      </c>
    </row>
    <row r="96">
      <c r="A96" s="2" t="n"/>
      <c r="B96" s="3" t="n"/>
      <c r="C96" s="4" t="n"/>
      <c r="D96" s="4" t="n"/>
      <c r="E96" s="5">
        <f>IF(D96="","",IFERROR(VLOOKUP(D96,'Produtos'!$A$2:$H$101,2,FALSE),"SKU não cadastrado"))</f>
        <v/>
      </c>
      <c r="F96" s="5">
        <f>IF(D96="","",IFERROR(VLOOKUP(D96,'Produtos'!$A$2:$H$101,3,FALSE),""))</f>
        <v/>
      </c>
      <c r="G96" s="6">
        <f>IF(D96="","",IFERROR(VLOOKUP(D96,'Produtos'!$A$2:$H$101,4,FALSE),""))</f>
        <v/>
      </c>
      <c r="H96" s="7" t="n"/>
      <c r="I96" s="8" t="n"/>
      <c r="J96" s="9">
        <f>IF(OR(H96="",I96=""),"",IFERROR(H96*I96,0))</f>
        <v/>
      </c>
      <c r="K96" s="2" t="n"/>
      <c r="L96" s="2" t="n"/>
      <c r="M96" s="4" t="n"/>
      <c r="N96" s="10" t="n"/>
      <c r="O96" s="11">
        <f>IF(OR(C96="",H96=""),"",IF(C96="Entrada",H96,IF(C96="Saída",-H96,0)))</f>
        <v/>
      </c>
    </row>
    <row r="97">
      <c r="A97" s="2" t="n"/>
      <c r="B97" s="3" t="n"/>
      <c r="C97" s="4" t="n"/>
      <c r="D97" s="4" t="n"/>
      <c r="E97" s="12">
        <f>IF(D97="","",IFERROR(VLOOKUP(D97,'Produtos'!$A$2:$H$101,2,FALSE),"SKU não cadastrado"))</f>
        <v/>
      </c>
      <c r="F97" s="12">
        <f>IF(D97="","",IFERROR(VLOOKUP(D97,'Produtos'!$A$2:$H$101,3,FALSE),""))</f>
        <v/>
      </c>
      <c r="G97" s="13">
        <f>IF(D97="","",IFERROR(VLOOKUP(D97,'Produtos'!$A$2:$H$101,4,FALSE),""))</f>
        <v/>
      </c>
      <c r="H97" s="7" t="n"/>
      <c r="I97" s="8" t="n"/>
      <c r="J97" s="14">
        <f>IF(OR(H97="",I97=""),"",IFERROR(H97*I97,0))</f>
        <v/>
      </c>
      <c r="K97" s="2" t="n"/>
      <c r="L97" s="2" t="n"/>
      <c r="M97" s="4" t="n"/>
      <c r="N97" s="10" t="n"/>
      <c r="O97" s="15">
        <f>IF(OR(C97="",H97=""),"",IF(C97="Entrada",H97,IF(C97="Saída",-H97,0)))</f>
        <v/>
      </c>
    </row>
    <row r="98">
      <c r="A98" s="2" t="n"/>
      <c r="B98" s="3" t="n"/>
      <c r="C98" s="4" t="n"/>
      <c r="D98" s="4" t="n"/>
      <c r="E98" s="5">
        <f>IF(D98="","",IFERROR(VLOOKUP(D98,'Produtos'!$A$2:$H$101,2,FALSE),"SKU não cadastrado"))</f>
        <v/>
      </c>
      <c r="F98" s="5">
        <f>IF(D98="","",IFERROR(VLOOKUP(D98,'Produtos'!$A$2:$H$101,3,FALSE),""))</f>
        <v/>
      </c>
      <c r="G98" s="6">
        <f>IF(D98="","",IFERROR(VLOOKUP(D98,'Produtos'!$A$2:$H$101,4,FALSE),""))</f>
        <v/>
      </c>
      <c r="H98" s="7" t="n"/>
      <c r="I98" s="8" t="n"/>
      <c r="J98" s="9">
        <f>IF(OR(H98="",I98=""),"",IFERROR(H98*I98,0))</f>
        <v/>
      </c>
      <c r="K98" s="2" t="n"/>
      <c r="L98" s="2" t="n"/>
      <c r="M98" s="4" t="n"/>
      <c r="N98" s="10" t="n"/>
      <c r="O98" s="11">
        <f>IF(OR(C98="",H98=""),"",IF(C98="Entrada",H98,IF(C98="Saída",-H98,0)))</f>
        <v/>
      </c>
    </row>
    <row r="99">
      <c r="A99" s="2" t="n"/>
      <c r="B99" s="3" t="n"/>
      <c r="C99" s="4" t="n"/>
      <c r="D99" s="4" t="n"/>
      <c r="E99" s="12">
        <f>IF(D99="","",IFERROR(VLOOKUP(D99,'Produtos'!$A$2:$H$101,2,FALSE),"SKU não cadastrado"))</f>
        <v/>
      </c>
      <c r="F99" s="12">
        <f>IF(D99="","",IFERROR(VLOOKUP(D99,'Produtos'!$A$2:$H$101,3,FALSE),""))</f>
        <v/>
      </c>
      <c r="G99" s="13">
        <f>IF(D99="","",IFERROR(VLOOKUP(D99,'Produtos'!$A$2:$H$101,4,FALSE),""))</f>
        <v/>
      </c>
      <c r="H99" s="7" t="n"/>
      <c r="I99" s="8" t="n"/>
      <c r="J99" s="14">
        <f>IF(OR(H99="",I99=""),"",IFERROR(H99*I99,0))</f>
        <v/>
      </c>
      <c r="K99" s="2" t="n"/>
      <c r="L99" s="2" t="n"/>
      <c r="M99" s="4" t="n"/>
      <c r="N99" s="10" t="n"/>
      <c r="O99" s="15">
        <f>IF(OR(C99="",H99=""),"",IF(C99="Entrada",H99,IF(C99="Saída",-H99,0)))</f>
        <v/>
      </c>
    </row>
    <row r="100">
      <c r="A100" s="2" t="n"/>
      <c r="B100" s="3" t="n"/>
      <c r="C100" s="4" t="n"/>
      <c r="D100" s="4" t="n"/>
      <c r="E100" s="5">
        <f>IF(D100="","",IFERROR(VLOOKUP(D100,'Produtos'!$A$2:$H$101,2,FALSE),"SKU não cadastrado"))</f>
        <v/>
      </c>
      <c r="F100" s="5">
        <f>IF(D100="","",IFERROR(VLOOKUP(D100,'Produtos'!$A$2:$H$101,3,FALSE),""))</f>
        <v/>
      </c>
      <c r="G100" s="6">
        <f>IF(D100="","",IFERROR(VLOOKUP(D100,'Produtos'!$A$2:$H$101,4,FALSE),""))</f>
        <v/>
      </c>
      <c r="H100" s="7" t="n"/>
      <c r="I100" s="8" t="n"/>
      <c r="J100" s="9">
        <f>IF(OR(H100="",I100=""),"",IFERROR(H100*I100,0))</f>
        <v/>
      </c>
      <c r="K100" s="2" t="n"/>
      <c r="L100" s="2" t="n"/>
      <c r="M100" s="4" t="n"/>
      <c r="N100" s="10" t="n"/>
      <c r="O100" s="11">
        <f>IF(OR(C100="",H100=""),"",IF(C100="Entrada",H100,IF(C100="Saída",-H100,0)))</f>
        <v/>
      </c>
    </row>
    <row r="101">
      <c r="A101" s="2" t="n"/>
      <c r="B101" s="3" t="n"/>
      <c r="C101" s="4" t="n"/>
      <c r="D101" s="4" t="n"/>
      <c r="E101" s="12">
        <f>IF(D101="","",IFERROR(VLOOKUP(D101,'Produtos'!$A$2:$H$101,2,FALSE),"SKU não cadastrado"))</f>
        <v/>
      </c>
      <c r="F101" s="12">
        <f>IF(D101="","",IFERROR(VLOOKUP(D101,'Produtos'!$A$2:$H$101,3,FALSE),""))</f>
        <v/>
      </c>
      <c r="G101" s="13">
        <f>IF(D101="","",IFERROR(VLOOKUP(D101,'Produtos'!$A$2:$H$101,4,FALSE),""))</f>
        <v/>
      </c>
      <c r="H101" s="7" t="n"/>
      <c r="I101" s="8" t="n"/>
      <c r="J101" s="14">
        <f>IF(OR(H101="",I101=""),"",IFERROR(H101*I101,0))</f>
        <v/>
      </c>
      <c r="K101" s="2" t="n"/>
      <c r="L101" s="2" t="n"/>
      <c r="M101" s="4" t="n"/>
      <c r="N101" s="10" t="n"/>
      <c r="O101" s="15">
        <f>IF(OR(C101="",H101=""),"",IF(C101="Entrada",H101,IF(C101="Saída",-H101,0)))</f>
        <v/>
      </c>
    </row>
  </sheetData>
  <dataValidations count="1">
    <dataValidation sqref="C2:C101" showErrorMessage="1" showInputMessage="1" allowBlank="1" errorTitle="Tipo inválido" error="Selecione apenas Entrada ou Saída." promptTitle="Tipo de movimentação" prompt="Selecione Entrada para compras ou Saída para vendas e consumo." type="list">
      <formula1>"Entrada,Saída"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9" customWidth="1" min="2" max="2"/>
    <col width="21" customWidth="1" min="3" max="3"/>
    <col width="12" customWidth="1" min="4" max="4"/>
    <col width="16" customWidth="1" min="5" max="5"/>
    <col width="14" customWidth="1" min="6" max="6"/>
    <col width="14" customWidth="1" min="7" max="7"/>
    <col width="15" customWidth="1" min="8" max="8"/>
    <col width="17" customWidth="1" min="9" max="9"/>
    <col width="16" customWidth="1" min="10" max="10"/>
    <col width="19" customWidth="1" min="11" max="11"/>
    <col width="32" customWidth="1" min="13" max="13"/>
    <col width="20" customWidth="1" min="14" max="14"/>
  </cols>
  <sheetData>
    <row r="1" ht="28" customHeight="1">
      <c r="A1" s="1" t="inlineStr">
        <is>
          <t>SKU</t>
        </is>
      </c>
      <c r="B1" s="1" t="inlineStr">
        <is>
          <t>Produto</t>
        </is>
      </c>
      <c r="C1" s="1" t="inlineStr">
        <is>
          <t>Categoria</t>
        </is>
      </c>
      <c r="D1" s="1" t="inlineStr">
        <is>
          <t>Unidade</t>
        </is>
      </c>
      <c r="E1" s="1" t="inlineStr">
        <is>
          <t>Custo Médio</t>
        </is>
      </c>
      <c r="F1" s="1" t="inlineStr">
        <is>
          <t>Entradas</t>
        </is>
      </c>
      <c r="G1" s="1" t="inlineStr">
        <is>
          <t>Saídas</t>
        </is>
      </c>
      <c r="H1" s="1" t="inlineStr">
        <is>
          <t>Saldo Atual</t>
        </is>
      </c>
      <c r="I1" s="1" t="inlineStr">
        <is>
          <t>Estoque Mínimo</t>
        </is>
      </c>
      <c r="J1" s="1" t="inlineStr">
        <is>
          <t>Status</t>
        </is>
      </c>
      <c r="K1" s="1" t="inlineStr">
        <is>
          <t>Valor em Estoque</t>
        </is>
      </c>
      <c r="M1" s="16" t="inlineStr">
        <is>
          <t>Total de itens em estoque</t>
        </is>
      </c>
      <c r="N1" s="17">
        <f>SUM(H2:H101)</f>
        <v/>
      </c>
    </row>
    <row r="2">
      <c r="A2" s="6">
        <f>IFERROR(IF('Produtos'!A2="","",'Produtos'!A2),"")</f>
        <v/>
      </c>
      <c r="B2" s="5">
        <f>IF(A2="","",IFERROR(VLOOKUP(A2,'Produtos'!$A$2:$H$101,2,FALSE),""))</f>
        <v/>
      </c>
      <c r="C2" s="5">
        <f>IF(A2="","",IFERROR(VLOOKUP(A2,'Produtos'!$A$2:$H$101,3,FALSE),""))</f>
        <v/>
      </c>
      <c r="D2" s="6">
        <f>IF(A2="","",IFERROR(VLOOKUP(A2,'Produtos'!$A$2:$H$101,4,FALSE),""))</f>
        <v/>
      </c>
      <c r="E2" s="9">
        <f>IF(A2="","",IFERROR(VLOOKUP(A2,'Produtos'!$A$2:$H$101,5,FALSE),0))</f>
        <v/>
      </c>
      <c r="F2" s="11">
        <f>IF(A2="","",SUMIFS('Movimentações'!$H$2:$H$101,'Movimentações'!$D$2:$D$101,A2,'Movimentações'!$C$2:$C$101,"Entrada"))</f>
        <v/>
      </c>
      <c r="G2" s="11">
        <f>IF(A2="","",SUMIFS('Movimentações'!$O$2:$O$101,'Movimentações'!$D$2:$D$101,A2,'Movimentações'!$C$2:$C$101,"Saída"))</f>
        <v/>
      </c>
      <c r="H2" s="11">
        <f>IF(A2="","",F2+G2)</f>
        <v/>
      </c>
      <c r="I2" s="11">
        <f>IF(A2="","",IFERROR(VLOOKUP(A2,'Produtos'!$A$2:$H$101,6,FALSE),0))</f>
        <v/>
      </c>
      <c r="J2" s="6">
        <f>IF(A2="","",IF(H2&lt;=0,"Sem estoque",IF(H2&lt;I2,"Comprar","Normal")))</f>
        <v/>
      </c>
      <c r="K2" s="9">
        <f>IF(A2="","",IFERROR(H2*E2,0))</f>
        <v/>
      </c>
      <c r="M2" s="16" t="inlineStr">
        <is>
          <t>Valor estimado do estoque</t>
        </is>
      </c>
      <c r="N2" s="18">
        <f>SUM(K2:K101)</f>
        <v/>
      </c>
    </row>
    <row r="3">
      <c r="A3" s="13">
        <f>IFERROR(IF('Produtos'!A3="","",'Produtos'!A3),"")</f>
        <v/>
      </c>
      <c r="B3" s="12">
        <f>IF(A3="","",IFERROR(VLOOKUP(A3,'Produtos'!$A$2:$H$101,2,FALSE),""))</f>
        <v/>
      </c>
      <c r="C3" s="12">
        <f>IF(A3="","",IFERROR(VLOOKUP(A3,'Produtos'!$A$2:$H$101,3,FALSE),""))</f>
        <v/>
      </c>
      <c r="D3" s="13">
        <f>IF(A3="","",IFERROR(VLOOKUP(A3,'Produtos'!$A$2:$H$101,4,FALSE),""))</f>
        <v/>
      </c>
      <c r="E3" s="14">
        <f>IF(A3="","",IFERROR(VLOOKUP(A3,'Produtos'!$A$2:$H$101,5,FALSE),0))</f>
        <v/>
      </c>
      <c r="F3" s="15">
        <f>IF(A3="","",SUMIFS('Movimentações'!$H$2:$H$101,'Movimentações'!$D$2:$D$101,A3,'Movimentações'!$C$2:$C$101,"Entrada"))</f>
        <v/>
      </c>
      <c r="G3" s="15">
        <f>IF(A3="","",SUMIFS('Movimentações'!$O$2:$O$101,'Movimentações'!$D$2:$D$101,A3,'Movimentações'!$C$2:$C$101,"Saída"))</f>
        <v/>
      </c>
      <c r="H3" s="15">
        <f>IF(A3="","",F3+G3)</f>
        <v/>
      </c>
      <c r="I3" s="15">
        <f>IF(A3="","",IFERROR(VLOOKUP(A3,'Produtos'!$A$2:$H$101,6,FALSE),0))</f>
        <v/>
      </c>
      <c r="J3" s="13">
        <f>IF(A3="","",IF(H3&lt;=0,"Sem estoque",IF(H3&lt;I3,"Comprar","Normal")))</f>
        <v/>
      </c>
      <c r="K3" s="14">
        <f>IF(A3="","",IFERROR(H3*E3,0))</f>
        <v/>
      </c>
      <c r="M3" s="16" t="inlineStr">
        <is>
          <t>Produtos abaixo do estoque mínimo</t>
        </is>
      </c>
      <c r="N3" s="17">
        <f>COUNTIF(J2:J101,"Comprar")</f>
        <v/>
      </c>
    </row>
    <row r="4">
      <c r="A4" s="6">
        <f>IFERROR(IF('Produtos'!A4="","",'Produtos'!A4),"")</f>
        <v/>
      </c>
      <c r="B4" s="5">
        <f>IF(A4="","",IFERROR(VLOOKUP(A4,'Produtos'!$A$2:$H$101,2,FALSE),""))</f>
        <v/>
      </c>
      <c r="C4" s="5">
        <f>IF(A4="","",IFERROR(VLOOKUP(A4,'Produtos'!$A$2:$H$101,3,FALSE),""))</f>
        <v/>
      </c>
      <c r="D4" s="6">
        <f>IF(A4="","",IFERROR(VLOOKUP(A4,'Produtos'!$A$2:$H$101,4,FALSE),""))</f>
        <v/>
      </c>
      <c r="E4" s="9">
        <f>IF(A4="","",IFERROR(VLOOKUP(A4,'Produtos'!$A$2:$H$101,5,FALSE),0))</f>
        <v/>
      </c>
      <c r="F4" s="11">
        <f>IF(A4="","",SUMIFS('Movimentações'!$H$2:$H$101,'Movimentações'!$D$2:$D$101,A4,'Movimentações'!$C$2:$C$101,"Entrada"))</f>
        <v/>
      </c>
      <c r="G4" s="11">
        <f>IF(A4="","",SUMIFS('Movimentações'!$O$2:$O$101,'Movimentações'!$D$2:$D$101,A4,'Movimentações'!$C$2:$C$101,"Saída"))</f>
        <v/>
      </c>
      <c r="H4" s="11">
        <f>IF(A4="","",F4+G4)</f>
        <v/>
      </c>
      <c r="I4" s="11">
        <f>IF(A4="","",IFERROR(VLOOKUP(A4,'Produtos'!$A$2:$H$101,6,FALSE),0))</f>
        <v/>
      </c>
      <c r="J4" s="6">
        <f>IF(A4="","",IF(H4&lt;=0,"Sem estoque",IF(H4&lt;I4,"Comprar","Normal")))</f>
        <v/>
      </c>
      <c r="K4" s="9">
        <f>IF(A4="","",IFERROR(H4*E4,0))</f>
        <v/>
      </c>
      <c r="M4" s="16" t="inlineStr">
        <is>
          <t>Custo médio unitário</t>
        </is>
      </c>
      <c r="N4" s="18">
        <f>IFERROR(AVERAGE(E2:E101),0)</f>
        <v/>
      </c>
    </row>
    <row r="5">
      <c r="A5" s="13">
        <f>IFERROR(IF('Produtos'!A5="","",'Produtos'!A5),"")</f>
        <v/>
      </c>
      <c r="B5" s="12">
        <f>IF(A5="","",IFERROR(VLOOKUP(A5,'Produtos'!$A$2:$H$101,2,FALSE),""))</f>
        <v/>
      </c>
      <c r="C5" s="12">
        <f>IF(A5="","",IFERROR(VLOOKUP(A5,'Produtos'!$A$2:$H$101,3,FALSE),""))</f>
        <v/>
      </c>
      <c r="D5" s="13">
        <f>IF(A5="","",IFERROR(VLOOKUP(A5,'Produtos'!$A$2:$H$101,4,FALSE),""))</f>
        <v/>
      </c>
      <c r="E5" s="14">
        <f>IF(A5="","",IFERROR(VLOOKUP(A5,'Produtos'!$A$2:$H$101,5,FALSE),0))</f>
        <v/>
      </c>
      <c r="F5" s="15">
        <f>IF(A5="","",SUMIFS('Movimentações'!$H$2:$H$101,'Movimentações'!$D$2:$D$101,A5,'Movimentações'!$C$2:$C$101,"Entrada"))</f>
        <v/>
      </c>
      <c r="G5" s="15">
        <f>IF(A5="","",SUMIFS('Movimentações'!$O$2:$O$101,'Movimentações'!$D$2:$D$101,A5,'Movimentações'!$C$2:$C$101,"Saída"))</f>
        <v/>
      </c>
      <c r="H5" s="15">
        <f>IF(A5="","",F5+G5)</f>
        <v/>
      </c>
      <c r="I5" s="15">
        <f>IF(A5="","",IFERROR(VLOOKUP(A5,'Produtos'!$A$2:$H$101,6,FALSE),0))</f>
        <v/>
      </c>
      <c r="J5" s="13">
        <f>IF(A5="","",IF(H5&lt;=0,"Sem estoque",IF(H5&lt;I5,"Comprar","Normal")))</f>
        <v/>
      </c>
      <c r="K5" s="14">
        <f>IF(A5="","",IFERROR(H5*E5,0))</f>
        <v/>
      </c>
      <c r="M5" s="16" t="inlineStr">
        <is>
          <t>Entradas registradas</t>
        </is>
      </c>
      <c r="N5" s="17">
        <f>SUMIF('Movimentações'!$C$2:$C$101,"Entrada",'Movimentações'!$H$2:$H$101)</f>
        <v/>
      </c>
    </row>
    <row r="6">
      <c r="A6" s="6">
        <f>IFERROR(IF('Produtos'!A6="","",'Produtos'!A6),"")</f>
        <v/>
      </c>
      <c r="B6" s="5">
        <f>IF(A6="","",IFERROR(VLOOKUP(A6,'Produtos'!$A$2:$H$101,2,FALSE),""))</f>
        <v/>
      </c>
      <c r="C6" s="5">
        <f>IF(A6="","",IFERROR(VLOOKUP(A6,'Produtos'!$A$2:$H$101,3,FALSE),""))</f>
        <v/>
      </c>
      <c r="D6" s="6">
        <f>IF(A6="","",IFERROR(VLOOKUP(A6,'Produtos'!$A$2:$H$101,4,FALSE),""))</f>
        <v/>
      </c>
      <c r="E6" s="9">
        <f>IF(A6="","",IFERROR(VLOOKUP(A6,'Produtos'!$A$2:$H$101,5,FALSE),0))</f>
        <v/>
      </c>
      <c r="F6" s="11">
        <f>IF(A6="","",SUMIFS('Movimentações'!$H$2:$H$101,'Movimentações'!$D$2:$D$101,A6,'Movimentações'!$C$2:$C$101,"Entrada"))</f>
        <v/>
      </c>
      <c r="G6" s="11">
        <f>IF(A6="","",SUMIFS('Movimentações'!$O$2:$O$101,'Movimentações'!$D$2:$D$101,A6,'Movimentações'!$C$2:$C$101,"Saída"))</f>
        <v/>
      </c>
      <c r="H6" s="11">
        <f>IF(A6="","",F6+G6)</f>
        <v/>
      </c>
      <c r="I6" s="11">
        <f>IF(A6="","",IFERROR(VLOOKUP(A6,'Produtos'!$A$2:$H$101,6,FALSE),0))</f>
        <v/>
      </c>
      <c r="J6" s="6">
        <f>IF(A6="","",IF(H6&lt;=0,"Sem estoque",IF(H6&lt;I6,"Comprar","Normal")))</f>
        <v/>
      </c>
      <c r="K6" s="9">
        <f>IF(A6="","",IFERROR(H6*E6,0))</f>
        <v/>
      </c>
      <c r="N6" s="13">
        <f>IFERROR("","")</f>
        <v/>
      </c>
    </row>
    <row r="7">
      <c r="A7" s="13">
        <f>IFERROR(IF('Produtos'!A7="","",'Produtos'!A7),"")</f>
        <v/>
      </c>
      <c r="B7" s="12">
        <f>IF(A7="","",IFERROR(VLOOKUP(A7,'Produtos'!$A$2:$H$101,2,FALSE),""))</f>
        <v/>
      </c>
      <c r="C7" s="12">
        <f>IF(A7="","",IFERROR(VLOOKUP(A7,'Produtos'!$A$2:$H$101,3,FALSE),""))</f>
        <v/>
      </c>
      <c r="D7" s="13">
        <f>IF(A7="","",IFERROR(VLOOKUP(A7,'Produtos'!$A$2:$H$101,4,FALSE),""))</f>
        <v/>
      </c>
      <c r="E7" s="14">
        <f>IF(A7="","",IFERROR(VLOOKUP(A7,'Produtos'!$A$2:$H$101,5,FALSE),0))</f>
        <v/>
      </c>
      <c r="F7" s="15">
        <f>IF(A7="","",SUMIFS('Movimentações'!$H$2:$H$101,'Movimentações'!$D$2:$D$101,A7,'Movimentações'!$C$2:$C$101,"Entrada"))</f>
        <v/>
      </c>
      <c r="G7" s="15">
        <f>IF(A7="","",SUMIFS('Movimentações'!$O$2:$O$101,'Movimentações'!$D$2:$D$101,A7,'Movimentações'!$C$2:$C$101,"Saída"))</f>
        <v/>
      </c>
      <c r="H7" s="15">
        <f>IF(A7="","",F7+G7)</f>
        <v/>
      </c>
      <c r="I7" s="15">
        <f>IF(A7="","",IFERROR(VLOOKUP(A7,'Produtos'!$A$2:$H$101,6,FALSE),0))</f>
        <v/>
      </c>
      <c r="J7" s="13">
        <f>IF(A7="","",IF(H7&lt;=0,"Sem estoque",IF(H7&lt;I7,"Comprar","Normal")))</f>
        <v/>
      </c>
      <c r="K7" s="14">
        <f>IF(A7="","",IFERROR(H7*E7,0))</f>
        <v/>
      </c>
      <c r="N7" s="13">
        <f>IFERROR("","")</f>
        <v/>
      </c>
    </row>
    <row r="8">
      <c r="A8" s="6">
        <f>IFERROR(IF('Produtos'!A8="","",'Produtos'!A8),"")</f>
        <v/>
      </c>
      <c r="B8" s="5">
        <f>IF(A8="","",IFERROR(VLOOKUP(A8,'Produtos'!$A$2:$H$101,2,FALSE),""))</f>
        <v/>
      </c>
      <c r="C8" s="5">
        <f>IF(A8="","",IFERROR(VLOOKUP(A8,'Produtos'!$A$2:$H$101,3,FALSE),""))</f>
        <v/>
      </c>
      <c r="D8" s="6">
        <f>IF(A8="","",IFERROR(VLOOKUP(A8,'Produtos'!$A$2:$H$101,4,FALSE),""))</f>
        <v/>
      </c>
      <c r="E8" s="9">
        <f>IF(A8="","",IFERROR(VLOOKUP(A8,'Produtos'!$A$2:$H$101,5,FALSE),0))</f>
        <v/>
      </c>
      <c r="F8" s="11">
        <f>IF(A8="","",SUMIFS('Movimentações'!$H$2:$H$101,'Movimentações'!$D$2:$D$101,A8,'Movimentações'!$C$2:$C$101,"Entrada"))</f>
        <v/>
      </c>
      <c r="G8" s="11">
        <f>IF(A8="","",SUMIFS('Movimentações'!$O$2:$O$101,'Movimentações'!$D$2:$D$101,A8,'Movimentações'!$C$2:$C$101,"Saída"))</f>
        <v/>
      </c>
      <c r="H8" s="11">
        <f>IF(A8="","",F8+G8)</f>
        <v/>
      </c>
      <c r="I8" s="11">
        <f>IF(A8="","",IFERROR(VLOOKUP(A8,'Produtos'!$A$2:$H$101,6,FALSE),0))</f>
        <v/>
      </c>
      <c r="J8" s="6">
        <f>IF(A8="","",IF(H8&lt;=0,"Sem estoque",IF(H8&lt;I8,"Comprar","Normal")))</f>
        <v/>
      </c>
      <c r="K8" s="9">
        <f>IF(A8="","",IFERROR(H8*E8,0))</f>
        <v/>
      </c>
      <c r="N8" s="13">
        <f>IFERROR("","")</f>
        <v/>
      </c>
    </row>
    <row r="9">
      <c r="A9" s="13">
        <f>IFERROR(IF('Produtos'!A9="","",'Produtos'!A9),"")</f>
        <v/>
      </c>
      <c r="B9" s="12">
        <f>IF(A9="","",IFERROR(VLOOKUP(A9,'Produtos'!$A$2:$H$101,2,FALSE),""))</f>
        <v/>
      </c>
      <c r="C9" s="12">
        <f>IF(A9="","",IFERROR(VLOOKUP(A9,'Produtos'!$A$2:$H$101,3,FALSE),""))</f>
        <v/>
      </c>
      <c r="D9" s="13">
        <f>IF(A9="","",IFERROR(VLOOKUP(A9,'Produtos'!$A$2:$H$101,4,FALSE),""))</f>
        <v/>
      </c>
      <c r="E9" s="14">
        <f>IF(A9="","",IFERROR(VLOOKUP(A9,'Produtos'!$A$2:$H$101,5,FALSE),0))</f>
        <v/>
      </c>
      <c r="F9" s="15">
        <f>IF(A9="","",SUMIFS('Movimentações'!$H$2:$H$101,'Movimentações'!$D$2:$D$101,A9,'Movimentações'!$C$2:$C$101,"Entrada"))</f>
        <v/>
      </c>
      <c r="G9" s="15">
        <f>IF(A9="","",SUMIFS('Movimentações'!$O$2:$O$101,'Movimentações'!$D$2:$D$101,A9,'Movimentações'!$C$2:$C$101,"Saída"))</f>
        <v/>
      </c>
      <c r="H9" s="15">
        <f>IF(A9="","",F9+G9)</f>
        <v/>
      </c>
      <c r="I9" s="15">
        <f>IF(A9="","",IFERROR(VLOOKUP(A9,'Produtos'!$A$2:$H$101,6,FALSE),0))</f>
        <v/>
      </c>
      <c r="J9" s="13">
        <f>IF(A9="","",IF(H9&lt;=0,"Sem estoque",IF(H9&lt;I9,"Comprar","Normal")))</f>
        <v/>
      </c>
      <c r="K9" s="14">
        <f>IF(A9="","",IFERROR(H9*E9,0))</f>
        <v/>
      </c>
      <c r="N9" s="13">
        <f>IFERROR("","")</f>
        <v/>
      </c>
    </row>
    <row r="10">
      <c r="A10" s="6">
        <f>IFERROR(IF('Produtos'!A10="","",'Produtos'!A10),"")</f>
        <v/>
      </c>
      <c r="B10" s="5">
        <f>IF(A10="","",IFERROR(VLOOKUP(A10,'Produtos'!$A$2:$H$101,2,FALSE),""))</f>
        <v/>
      </c>
      <c r="C10" s="5">
        <f>IF(A10="","",IFERROR(VLOOKUP(A10,'Produtos'!$A$2:$H$101,3,FALSE),""))</f>
        <v/>
      </c>
      <c r="D10" s="6">
        <f>IF(A10="","",IFERROR(VLOOKUP(A10,'Produtos'!$A$2:$H$101,4,FALSE),""))</f>
        <v/>
      </c>
      <c r="E10" s="9">
        <f>IF(A10="","",IFERROR(VLOOKUP(A10,'Produtos'!$A$2:$H$101,5,FALSE),0))</f>
        <v/>
      </c>
      <c r="F10" s="11">
        <f>IF(A10="","",SUMIFS('Movimentações'!$H$2:$H$101,'Movimentações'!$D$2:$D$101,A10,'Movimentações'!$C$2:$C$101,"Entrada"))</f>
        <v/>
      </c>
      <c r="G10" s="11">
        <f>IF(A10="","",SUMIFS('Movimentações'!$O$2:$O$101,'Movimentações'!$D$2:$D$101,A10,'Movimentações'!$C$2:$C$101,"Saída"))</f>
        <v/>
      </c>
      <c r="H10" s="11">
        <f>IF(A10="","",F10+G10)</f>
        <v/>
      </c>
      <c r="I10" s="11">
        <f>IF(A10="","",IFERROR(VLOOKUP(A10,'Produtos'!$A$2:$H$101,6,FALSE),0))</f>
        <v/>
      </c>
      <c r="J10" s="6">
        <f>IF(A10="","",IF(H10&lt;=0,"Sem estoque",IF(H10&lt;I10,"Comprar","Normal")))</f>
        <v/>
      </c>
      <c r="K10" s="9">
        <f>IF(A10="","",IFERROR(H10*E10,0))</f>
        <v/>
      </c>
      <c r="N10" s="13">
        <f>IFERROR("","")</f>
        <v/>
      </c>
    </row>
    <row r="11">
      <c r="A11" s="13">
        <f>IFERROR(IF('Produtos'!A11="","",'Produtos'!A11),"")</f>
        <v/>
      </c>
      <c r="B11" s="12">
        <f>IF(A11="","",IFERROR(VLOOKUP(A11,'Produtos'!$A$2:$H$101,2,FALSE),""))</f>
        <v/>
      </c>
      <c r="C11" s="12">
        <f>IF(A11="","",IFERROR(VLOOKUP(A11,'Produtos'!$A$2:$H$101,3,FALSE),""))</f>
        <v/>
      </c>
      <c r="D11" s="13">
        <f>IF(A11="","",IFERROR(VLOOKUP(A11,'Produtos'!$A$2:$H$101,4,FALSE),""))</f>
        <v/>
      </c>
      <c r="E11" s="14">
        <f>IF(A11="","",IFERROR(VLOOKUP(A11,'Produtos'!$A$2:$H$101,5,FALSE),0))</f>
        <v/>
      </c>
      <c r="F11" s="15">
        <f>IF(A11="","",SUMIFS('Movimentações'!$H$2:$H$101,'Movimentações'!$D$2:$D$101,A11,'Movimentações'!$C$2:$C$101,"Entrada"))</f>
        <v/>
      </c>
      <c r="G11" s="15">
        <f>IF(A11="","",SUMIFS('Movimentações'!$O$2:$O$101,'Movimentações'!$D$2:$D$101,A11,'Movimentações'!$C$2:$C$101,"Saída"))</f>
        <v/>
      </c>
      <c r="H11" s="15">
        <f>IF(A11="","",F11+G11)</f>
        <v/>
      </c>
      <c r="I11" s="15">
        <f>IF(A11="","",IFERROR(VLOOKUP(A11,'Produtos'!$A$2:$H$101,6,FALSE),0))</f>
        <v/>
      </c>
      <c r="J11" s="13">
        <f>IF(A11="","",IF(H11&lt;=0,"Sem estoque",IF(H11&lt;I11,"Comprar","Normal")))</f>
        <v/>
      </c>
      <c r="K11" s="14">
        <f>IF(A11="","",IFERROR(H11*E11,0))</f>
        <v/>
      </c>
      <c r="N11" s="13">
        <f>IFERROR("","")</f>
        <v/>
      </c>
    </row>
    <row r="12">
      <c r="A12" s="6">
        <f>IFERROR(IF('Produtos'!A12="","",'Produtos'!A12),"")</f>
        <v/>
      </c>
      <c r="B12" s="5">
        <f>IF(A12="","",IFERROR(VLOOKUP(A12,'Produtos'!$A$2:$H$101,2,FALSE),""))</f>
        <v/>
      </c>
      <c r="C12" s="5">
        <f>IF(A12="","",IFERROR(VLOOKUP(A12,'Produtos'!$A$2:$H$101,3,FALSE),""))</f>
        <v/>
      </c>
      <c r="D12" s="6">
        <f>IF(A12="","",IFERROR(VLOOKUP(A12,'Produtos'!$A$2:$H$101,4,FALSE),""))</f>
        <v/>
      </c>
      <c r="E12" s="9">
        <f>IF(A12="","",IFERROR(VLOOKUP(A12,'Produtos'!$A$2:$H$101,5,FALSE),0))</f>
        <v/>
      </c>
      <c r="F12" s="11">
        <f>IF(A12="","",SUMIFS('Movimentações'!$H$2:$H$101,'Movimentações'!$D$2:$D$101,A12,'Movimentações'!$C$2:$C$101,"Entrada"))</f>
        <v/>
      </c>
      <c r="G12" s="11">
        <f>IF(A12="","",SUMIFS('Movimentações'!$O$2:$O$101,'Movimentações'!$D$2:$D$101,A12,'Movimentações'!$C$2:$C$101,"Saída"))</f>
        <v/>
      </c>
      <c r="H12" s="11">
        <f>IF(A12="","",F12+G12)</f>
        <v/>
      </c>
      <c r="I12" s="11">
        <f>IF(A12="","",IFERROR(VLOOKUP(A12,'Produtos'!$A$2:$H$101,6,FALSE),0))</f>
        <v/>
      </c>
      <c r="J12" s="6">
        <f>IF(A12="","",IF(H12&lt;=0,"Sem estoque",IF(H12&lt;I12,"Comprar","Normal")))</f>
        <v/>
      </c>
      <c r="K12" s="9">
        <f>IF(A12="","",IFERROR(H12*E12,0))</f>
        <v/>
      </c>
      <c r="N12" s="13">
        <f>IFERROR("","")</f>
        <v/>
      </c>
    </row>
    <row r="13">
      <c r="A13" s="13">
        <f>IFERROR(IF('Produtos'!A13="","",'Produtos'!A13),"")</f>
        <v/>
      </c>
      <c r="B13" s="12">
        <f>IF(A13="","",IFERROR(VLOOKUP(A13,'Produtos'!$A$2:$H$101,2,FALSE),""))</f>
        <v/>
      </c>
      <c r="C13" s="12">
        <f>IF(A13="","",IFERROR(VLOOKUP(A13,'Produtos'!$A$2:$H$101,3,FALSE),""))</f>
        <v/>
      </c>
      <c r="D13" s="13">
        <f>IF(A13="","",IFERROR(VLOOKUP(A13,'Produtos'!$A$2:$H$101,4,FALSE),""))</f>
        <v/>
      </c>
      <c r="E13" s="14">
        <f>IF(A13="","",IFERROR(VLOOKUP(A13,'Produtos'!$A$2:$H$101,5,FALSE),0))</f>
        <v/>
      </c>
      <c r="F13" s="15">
        <f>IF(A13="","",SUMIFS('Movimentações'!$H$2:$H$101,'Movimentações'!$D$2:$D$101,A13,'Movimentações'!$C$2:$C$101,"Entrada"))</f>
        <v/>
      </c>
      <c r="G13" s="15">
        <f>IF(A13="","",SUMIFS('Movimentações'!$O$2:$O$101,'Movimentações'!$D$2:$D$101,A13,'Movimentações'!$C$2:$C$101,"Saída"))</f>
        <v/>
      </c>
      <c r="H13" s="15">
        <f>IF(A13="","",F13+G13)</f>
        <v/>
      </c>
      <c r="I13" s="15">
        <f>IF(A13="","",IFERROR(VLOOKUP(A13,'Produtos'!$A$2:$H$101,6,FALSE),0))</f>
        <v/>
      </c>
      <c r="J13" s="13">
        <f>IF(A13="","",IF(H13&lt;=0,"Sem estoque",IF(H13&lt;I13,"Comprar","Normal")))</f>
        <v/>
      </c>
      <c r="K13" s="14">
        <f>IF(A13="","",IFERROR(H13*E13,0))</f>
        <v/>
      </c>
      <c r="N13" s="13">
        <f>IFERROR("","")</f>
        <v/>
      </c>
    </row>
    <row r="14">
      <c r="A14" s="6">
        <f>IFERROR(IF('Produtos'!A14="","",'Produtos'!A14),"")</f>
        <v/>
      </c>
      <c r="B14" s="5">
        <f>IF(A14="","",IFERROR(VLOOKUP(A14,'Produtos'!$A$2:$H$101,2,FALSE),""))</f>
        <v/>
      </c>
      <c r="C14" s="5">
        <f>IF(A14="","",IFERROR(VLOOKUP(A14,'Produtos'!$A$2:$H$101,3,FALSE),""))</f>
        <v/>
      </c>
      <c r="D14" s="6">
        <f>IF(A14="","",IFERROR(VLOOKUP(A14,'Produtos'!$A$2:$H$101,4,FALSE),""))</f>
        <v/>
      </c>
      <c r="E14" s="9">
        <f>IF(A14="","",IFERROR(VLOOKUP(A14,'Produtos'!$A$2:$H$101,5,FALSE),0))</f>
        <v/>
      </c>
      <c r="F14" s="11">
        <f>IF(A14="","",SUMIFS('Movimentações'!$H$2:$H$101,'Movimentações'!$D$2:$D$101,A14,'Movimentações'!$C$2:$C$101,"Entrada"))</f>
        <v/>
      </c>
      <c r="G14" s="11">
        <f>IF(A14="","",SUMIFS('Movimentações'!$O$2:$O$101,'Movimentações'!$D$2:$D$101,A14,'Movimentações'!$C$2:$C$101,"Saída"))</f>
        <v/>
      </c>
      <c r="H14" s="11">
        <f>IF(A14="","",F14+G14)</f>
        <v/>
      </c>
      <c r="I14" s="11">
        <f>IF(A14="","",IFERROR(VLOOKUP(A14,'Produtos'!$A$2:$H$101,6,FALSE),0))</f>
        <v/>
      </c>
      <c r="J14" s="6">
        <f>IF(A14="","",IF(H14&lt;=0,"Sem estoque",IF(H14&lt;I14,"Comprar","Normal")))</f>
        <v/>
      </c>
      <c r="K14" s="9">
        <f>IF(A14="","",IFERROR(H14*E14,0))</f>
        <v/>
      </c>
      <c r="N14" s="13">
        <f>IFERROR("","")</f>
        <v/>
      </c>
    </row>
    <row r="15">
      <c r="A15" s="13">
        <f>IFERROR(IF('Produtos'!A15="","",'Produtos'!A15),"")</f>
        <v/>
      </c>
      <c r="B15" s="12">
        <f>IF(A15="","",IFERROR(VLOOKUP(A15,'Produtos'!$A$2:$H$101,2,FALSE),""))</f>
        <v/>
      </c>
      <c r="C15" s="12">
        <f>IF(A15="","",IFERROR(VLOOKUP(A15,'Produtos'!$A$2:$H$101,3,FALSE),""))</f>
        <v/>
      </c>
      <c r="D15" s="13">
        <f>IF(A15="","",IFERROR(VLOOKUP(A15,'Produtos'!$A$2:$H$101,4,FALSE),""))</f>
        <v/>
      </c>
      <c r="E15" s="14">
        <f>IF(A15="","",IFERROR(VLOOKUP(A15,'Produtos'!$A$2:$H$101,5,FALSE),0))</f>
        <v/>
      </c>
      <c r="F15" s="15">
        <f>IF(A15="","",SUMIFS('Movimentações'!$H$2:$H$101,'Movimentações'!$D$2:$D$101,A15,'Movimentações'!$C$2:$C$101,"Entrada"))</f>
        <v/>
      </c>
      <c r="G15" s="15">
        <f>IF(A15="","",SUMIFS('Movimentações'!$O$2:$O$101,'Movimentações'!$D$2:$D$101,A15,'Movimentações'!$C$2:$C$101,"Saída"))</f>
        <v/>
      </c>
      <c r="H15" s="15">
        <f>IF(A15="","",F15+G15)</f>
        <v/>
      </c>
      <c r="I15" s="15">
        <f>IF(A15="","",IFERROR(VLOOKUP(A15,'Produtos'!$A$2:$H$101,6,FALSE),0))</f>
        <v/>
      </c>
      <c r="J15" s="13">
        <f>IF(A15="","",IF(H15&lt;=0,"Sem estoque",IF(H15&lt;I15,"Comprar","Normal")))</f>
        <v/>
      </c>
      <c r="K15" s="14">
        <f>IF(A15="","",IFERROR(H15*E15,0))</f>
        <v/>
      </c>
      <c r="N15" s="13">
        <f>IFERROR("","")</f>
        <v/>
      </c>
    </row>
    <row r="16">
      <c r="A16" s="6">
        <f>IFERROR(IF('Produtos'!A16="","",'Produtos'!A16),"")</f>
        <v/>
      </c>
      <c r="B16" s="5">
        <f>IF(A16="","",IFERROR(VLOOKUP(A16,'Produtos'!$A$2:$H$101,2,FALSE),""))</f>
        <v/>
      </c>
      <c r="C16" s="5">
        <f>IF(A16="","",IFERROR(VLOOKUP(A16,'Produtos'!$A$2:$H$101,3,FALSE),""))</f>
        <v/>
      </c>
      <c r="D16" s="6">
        <f>IF(A16="","",IFERROR(VLOOKUP(A16,'Produtos'!$A$2:$H$101,4,FALSE),""))</f>
        <v/>
      </c>
      <c r="E16" s="9">
        <f>IF(A16="","",IFERROR(VLOOKUP(A16,'Produtos'!$A$2:$H$101,5,FALSE),0))</f>
        <v/>
      </c>
      <c r="F16" s="11">
        <f>IF(A16="","",SUMIFS('Movimentações'!$H$2:$H$101,'Movimentações'!$D$2:$D$101,A16,'Movimentações'!$C$2:$C$101,"Entrada"))</f>
        <v/>
      </c>
      <c r="G16" s="11">
        <f>IF(A16="","",SUMIFS('Movimentações'!$O$2:$O$101,'Movimentações'!$D$2:$D$101,A16,'Movimentações'!$C$2:$C$101,"Saída"))</f>
        <v/>
      </c>
      <c r="H16" s="11">
        <f>IF(A16="","",F16+G16)</f>
        <v/>
      </c>
      <c r="I16" s="11">
        <f>IF(A16="","",IFERROR(VLOOKUP(A16,'Produtos'!$A$2:$H$101,6,FALSE),0))</f>
        <v/>
      </c>
      <c r="J16" s="6">
        <f>IF(A16="","",IF(H16&lt;=0,"Sem estoque",IF(H16&lt;I16,"Comprar","Normal")))</f>
        <v/>
      </c>
      <c r="K16" s="9">
        <f>IF(A16="","",IFERROR(H16*E16,0))</f>
        <v/>
      </c>
      <c r="N16" s="13">
        <f>IFERROR("","")</f>
        <v/>
      </c>
    </row>
    <row r="17">
      <c r="A17" s="13">
        <f>IFERROR(IF('Produtos'!A17="","",'Produtos'!A17),"")</f>
        <v/>
      </c>
      <c r="B17" s="12">
        <f>IF(A17="","",IFERROR(VLOOKUP(A17,'Produtos'!$A$2:$H$101,2,FALSE),""))</f>
        <v/>
      </c>
      <c r="C17" s="12">
        <f>IF(A17="","",IFERROR(VLOOKUP(A17,'Produtos'!$A$2:$H$101,3,FALSE),""))</f>
        <v/>
      </c>
      <c r="D17" s="13">
        <f>IF(A17="","",IFERROR(VLOOKUP(A17,'Produtos'!$A$2:$H$101,4,FALSE),""))</f>
        <v/>
      </c>
      <c r="E17" s="14">
        <f>IF(A17="","",IFERROR(VLOOKUP(A17,'Produtos'!$A$2:$H$101,5,FALSE),0))</f>
        <v/>
      </c>
      <c r="F17" s="15">
        <f>IF(A17="","",SUMIFS('Movimentações'!$H$2:$H$101,'Movimentações'!$D$2:$D$101,A17,'Movimentações'!$C$2:$C$101,"Entrada"))</f>
        <v/>
      </c>
      <c r="G17" s="15">
        <f>IF(A17="","",SUMIFS('Movimentações'!$O$2:$O$101,'Movimentações'!$D$2:$D$101,A17,'Movimentações'!$C$2:$C$101,"Saída"))</f>
        <v/>
      </c>
      <c r="H17" s="15">
        <f>IF(A17="","",F17+G17)</f>
        <v/>
      </c>
      <c r="I17" s="15">
        <f>IF(A17="","",IFERROR(VLOOKUP(A17,'Produtos'!$A$2:$H$101,6,FALSE),0))</f>
        <v/>
      </c>
      <c r="J17" s="13">
        <f>IF(A17="","",IF(H17&lt;=0,"Sem estoque",IF(H17&lt;I17,"Comprar","Normal")))</f>
        <v/>
      </c>
      <c r="K17" s="14">
        <f>IF(A17="","",IFERROR(H17*E17,0))</f>
        <v/>
      </c>
      <c r="N17" s="13">
        <f>IFERROR("","")</f>
        <v/>
      </c>
    </row>
    <row r="18">
      <c r="A18" s="6">
        <f>IFERROR(IF('Produtos'!A18="","",'Produtos'!A18),"")</f>
        <v/>
      </c>
      <c r="B18" s="5">
        <f>IF(A18="","",IFERROR(VLOOKUP(A18,'Produtos'!$A$2:$H$101,2,FALSE),""))</f>
        <v/>
      </c>
      <c r="C18" s="5">
        <f>IF(A18="","",IFERROR(VLOOKUP(A18,'Produtos'!$A$2:$H$101,3,FALSE),""))</f>
        <v/>
      </c>
      <c r="D18" s="6">
        <f>IF(A18="","",IFERROR(VLOOKUP(A18,'Produtos'!$A$2:$H$101,4,FALSE),""))</f>
        <v/>
      </c>
      <c r="E18" s="9">
        <f>IF(A18="","",IFERROR(VLOOKUP(A18,'Produtos'!$A$2:$H$101,5,FALSE),0))</f>
        <v/>
      </c>
      <c r="F18" s="11">
        <f>IF(A18="","",SUMIFS('Movimentações'!$H$2:$H$101,'Movimentações'!$D$2:$D$101,A18,'Movimentações'!$C$2:$C$101,"Entrada"))</f>
        <v/>
      </c>
      <c r="G18" s="11">
        <f>IF(A18="","",SUMIFS('Movimentações'!$O$2:$O$101,'Movimentações'!$D$2:$D$101,A18,'Movimentações'!$C$2:$C$101,"Saída"))</f>
        <v/>
      </c>
      <c r="H18" s="11">
        <f>IF(A18="","",F18+G18)</f>
        <v/>
      </c>
      <c r="I18" s="11">
        <f>IF(A18="","",IFERROR(VLOOKUP(A18,'Produtos'!$A$2:$H$101,6,FALSE),0))</f>
        <v/>
      </c>
      <c r="J18" s="6">
        <f>IF(A18="","",IF(H18&lt;=0,"Sem estoque",IF(H18&lt;I18,"Comprar","Normal")))</f>
        <v/>
      </c>
      <c r="K18" s="9">
        <f>IF(A18="","",IFERROR(H18*E18,0))</f>
        <v/>
      </c>
      <c r="N18" s="13">
        <f>IFERROR("","")</f>
        <v/>
      </c>
    </row>
    <row r="19">
      <c r="A19" s="13">
        <f>IFERROR(IF('Produtos'!A19="","",'Produtos'!A19),"")</f>
        <v/>
      </c>
      <c r="B19" s="12">
        <f>IF(A19="","",IFERROR(VLOOKUP(A19,'Produtos'!$A$2:$H$101,2,FALSE),""))</f>
        <v/>
      </c>
      <c r="C19" s="12">
        <f>IF(A19="","",IFERROR(VLOOKUP(A19,'Produtos'!$A$2:$H$101,3,FALSE),""))</f>
        <v/>
      </c>
      <c r="D19" s="13">
        <f>IF(A19="","",IFERROR(VLOOKUP(A19,'Produtos'!$A$2:$H$101,4,FALSE),""))</f>
        <v/>
      </c>
      <c r="E19" s="14">
        <f>IF(A19="","",IFERROR(VLOOKUP(A19,'Produtos'!$A$2:$H$101,5,FALSE),0))</f>
        <v/>
      </c>
      <c r="F19" s="15">
        <f>IF(A19="","",SUMIFS('Movimentações'!$H$2:$H$101,'Movimentações'!$D$2:$D$101,A19,'Movimentações'!$C$2:$C$101,"Entrada"))</f>
        <v/>
      </c>
      <c r="G19" s="15">
        <f>IF(A19="","",SUMIFS('Movimentações'!$O$2:$O$101,'Movimentações'!$D$2:$D$101,A19,'Movimentações'!$C$2:$C$101,"Saída"))</f>
        <v/>
      </c>
      <c r="H19" s="15">
        <f>IF(A19="","",F19+G19)</f>
        <v/>
      </c>
      <c r="I19" s="15">
        <f>IF(A19="","",IFERROR(VLOOKUP(A19,'Produtos'!$A$2:$H$101,6,FALSE),0))</f>
        <v/>
      </c>
      <c r="J19" s="13">
        <f>IF(A19="","",IF(H19&lt;=0,"Sem estoque",IF(H19&lt;I19,"Comprar","Normal")))</f>
        <v/>
      </c>
      <c r="K19" s="14">
        <f>IF(A19="","",IFERROR(H19*E19,0))</f>
        <v/>
      </c>
      <c r="N19" s="13">
        <f>IFERROR("","")</f>
        <v/>
      </c>
    </row>
    <row r="20">
      <c r="A20" s="6">
        <f>IFERROR(IF('Produtos'!A20="","",'Produtos'!A20),"")</f>
        <v/>
      </c>
      <c r="B20" s="5">
        <f>IF(A20="","",IFERROR(VLOOKUP(A20,'Produtos'!$A$2:$H$101,2,FALSE),""))</f>
        <v/>
      </c>
      <c r="C20" s="5">
        <f>IF(A20="","",IFERROR(VLOOKUP(A20,'Produtos'!$A$2:$H$101,3,FALSE),""))</f>
        <v/>
      </c>
      <c r="D20" s="6">
        <f>IF(A20="","",IFERROR(VLOOKUP(A20,'Produtos'!$A$2:$H$101,4,FALSE),""))</f>
        <v/>
      </c>
      <c r="E20" s="9">
        <f>IF(A20="","",IFERROR(VLOOKUP(A20,'Produtos'!$A$2:$H$101,5,FALSE),0))</f>
        <v/>
      </c>
      <c r="F20" s="11">
        <f>IF(A20="","",SUMIFS('Movimentações'!$H$2:$H$101,'Movimentações'!$D$2:$D$101,A20,'Movimentações'!$C$2:$C$101,"Entrada"))</f>
        <v/>
      </c>
      <c r="G20" s="11">
        <f>IF(A20="","",SUMIFS('Movimentações'!$O$2:$O$101,'Movimentações'!$D$2:$D$101,A20,'Movimentações'!$C$2:$C$101,"Saída"))</f>
        <v/>
      </c>
      <c r="H20" s="11">
        <f>IF(A20="","",F20+G20)</f>
        <v/>
      </c>
      <c r="I20" s="11">
        <f>IF(A20="","",IFERROR(VLOOKUP(A20,'Produtos'!$A$2:$H$101,6,FALSE),0))</f>
        <v/>
      </c>
      <c r="J20" s="6">
        <f>IF(A20="","",IF(H20&lt;=0,"Sem estoque",IF(H20&lt;I20,"Comprar","Normal")))</f>
        <v/>
      </c>
      <c r="K20" s="9">
        <f>IF(A20="","",IFERROR(H20*E20,0))</f>
        <v/>
      </c>
      <c r="N20" s="13">
        <f>IFERROR("","")</f>
        <v/>
      </c>
    </row>
    <row r="21">
      <c r="A21" s="13">
        <f>IFERROR(IF('Produtos'!A21="","",'Produtos'!A21),"")</f>
        <v/>
      </c>
      <c r="B21" s="12">
        <f>IF(A21="","",IFERROR(VLOOKUP(A21,'Produtos'!$A$2:$H$101,2,FALSE),""))</f>
        <v/>
      </c>
      <c r="C21" s="12">
        <f>IF(A21="","",IFERROR(VLOOKUP(A21,'Produtos'!$A$2:$H$101,3,FALSE),""))</f>
        <v/>
      </c>
      <c r="D21" s="13">
        <f>IF(A21="","",IFERROR(VLOOKUP(A21,'Produtos'!$A$2:$H$101,4,FALSE),""))</f>
        <v/>
      </c>
      <c r="E21" s="14">
        <f>IF(A21="","",IFERROR(VLOOKUP(A21,'Produtos'!$A$2:$H$101,5,FALSE),0))</f>
        <v/>
      </c>
      <c r="F21" s="15">
        <f>IF(A21="","",SUMIFS('Movimentações'!$H$2:$H$101,'Movimentações'!$D$2:$D$101,A21,'Movimentações'!$C$2:$C$101,"Entrada"))</f>
        <v/>
      </c>
      <c r="G21" s="15">
        <f>IF(A21="","",SUMIFS('Movimentações'!$O$2:$O$101,'Movimentações'!$D$2:$D$101,A21,'Movimentações'!$C$2:$C$101,"Saída"))</f>
        <v/>
      </c>
      <c r="H21" s="15">
        <f>IF(A21="","",F21+G21)</f>
        <v/>
      </c>
      <c r="I21" s="15">
        <f>IF(A21="","",IFERROR(VLOOKUP(A21,'Produtos'!$A$2:$H$101,6,FALSE),0))</f>
        <v/>
      </c>
      <c r="J21" s="13">
        <f>IF(A21="","",IF(H21&lt;=0,"Sem estoque",IF(H21&lt;I21,"Comprar","Normal")))</f>
        <v/>
      </c>
      <c r="K21" s="14">
        <f>IF(A21="","",IFERROR(H21*E21,0))</f>
        <v/>
      </c>
      <c r="N21" s="13">
        <f>IFERROR("","")</f>
        <v/>
      </c>
    </row>
    <row r="22">
      <c r="A22" s="6">
        <f>IFERROR(IF('Produtos'!A22="","",'Produtos'!A22),"")</f>
        <v/>
      </c>
      <c r="B22" s="5">
        <f>IF(A22="","",IFERROR(VLOOKUP(A22,'Produtos'!$A$2:$H$101,2,FALSE),""))</f>
        <v/>
      </c>
      <c r="C22" s="5">
        <f>IF(A22="","",IFERROR(VLOOKUP(A22,'Produtos'!$A$2:$H$101,3,FALSE),""))</f>
        <v/>
      </c>
      <c r="D22" s="6">
        <f>IF(A22="","",IFERROR(VLOOKUP(A22,'Produtos'!$A$2:$H$101,4,FALSE),""))</f>
        <v/>
      </c>
      <c r="E22" s="9">
        <f>IF(A22="","",IFERROR(VLOOKUP(A22,'Produtos'!$A$2:$H$101,5,FALSE),0))</f>
        <v/>
      </c>
      <c r="F22" s="11">
        <f>IF(A22="","",SUMIFS('Movimentações'!$H$2:$H$101,'Movimentações'!$D$2:$D$101,A22,'Movimentações'!$C$2:$C$101,"Entrada"))</f>
        <v/>
      </c>
      <c r="G22" s="11">
        <f>IF(A22="","",SUMIFS('Movimentações'!$O$2:$O$101,'Movimentações'!$D$2:$D$101,A22,'Movimentações'!$C$2:$C$101,"Saída"))</f>
        <v/>
      </c>
      <c r="H22" s="11">
        <f>IF(A22="","",F22+G22)</f>
        <v/>
      </c>
      <c r="I22" s="11">
        <f>IF(A22="","",IFERROR(VLOOKUP(A22,'Produtos'!$A$2:$H$101,6,FALSE),0))</f>
        <v/>
      </c>
      <c r="J22" s="6">
        <f>IF(A22="","",IF(H22&lt;=0,"Sem estoque",IF(H22&lt;I22,"Comprar","Normal")))</f>
        <v/>
      </c>
      <c r="K22" s="9">
        <f>IF(A22="","",IFERROR(H22*E22,0))</f>
        <v/>
      </c>
      <c r="N22" s="13">
        <f>IFERROR("","")</f>
        <v/>
      </c>
    </row>
    <row r="23">
      <c r="A23" s="13">
        <f>IFERROR(IF('Produtos'!A23="","",'Produtos'!A23),"")</f>
        <v/>
      </c>
      <c r="B23" s="12">
        <f>IF(A23="","",IFERROR(VLOOKUP(A23,'Produtos'!$A$2:$H$101,2,FALSE),""))</f>
        <v/>
      </c>
      <c r="C23" s="12">
        <f>IF(A23="","",IFERROR(VLOOKUP(A23,'Produtos'!$A$2:$H$101,3,FALSE),""))</f>
        <v/>
      </c>
      <c r="D23" s="13">
        <f>IF(A23="","",IFERROR(VLOOKUP(A23,'Produtos'!$A$2:$H$101,4,FALSE),""))</f>
        <v/>
      </c>
      <c r="E23" s="14">
        <f>IF(A23="","",IFERROR(VLOOKUP(A23,'Produtos'!$A$2:$H$101,5,FALSE),0))</f>
        <v/>
      </c>
      <c r="F23" s="15">
        <f>IF(A23="","",SUMIFS('Movimentações'!$H$2:$H$101,'Movimentações'!$D$2:$D$101,A23,'Movimentações'!$C$2:$C$101,"Entrada"))</f>
        <v/>
      </c>
      <c r="G23" s="15">
        <f>IF(A23="","",SUMIFS('Movimentações'!$O$2:$O$101,'Movimentações'!$D$2:$D$101,A23,'Movimentações'!$C$2:$C$101,"Saída"))</f>
        <v/>
      </c>
      <c r="H23" s="15">
        <f>IF(A23="","",F23+G23)</f>
        <v/>
      </c>
      <c r="I23" s="15">
        <f>IF(A23="","",IFERROR(VLOOKUP(A23,'Produtos'!$A$2:$H$101,6,FALSE),0))</f>
        <v/>
      </c>
      <c r="J23" s="13">
        <f>IF(A23="","",IF(H23&lt;=0,"Sem estoque",IF(H23&lt;I23,"Comprar","Normal")))</f>
        <v/>
      </c>
      <c r="K23" s="14">
        <f>IF(A23="","",IFERROR(H23*E23,0))</f>
        <v/>
      </c>
      <c r="N23" s="13">
        <f>IFERROR("","")</f>
        <v/>
      </c>
    </row>
    <row r="24">
      <c r="A24" s="6">
        <f>IFERROR(IF('Produtos'!A24="","",'Produtos'!A24),"")</f>
        <v/>
      </c>
      <c r="B24" s="5">
        <f>IF(A24="","",IFERROR(VLOOKUP(A24,'Produtos'!$A$2:$H$101,2,FALSE),""))</f>
        <v/>
      </c>
      <c r="C24" s="5">
        <f>IF(A24="","",IFERROR(VLOOKUP(A24,'Produtos'!$A$2:$H$101,3,FALSE),""))</f>
        <v/>
      </c>
      <c r="D24" s="6">
        <f>IF(A24="","",IFERROR(VLOOKUP(A24,'Produtos'!$A$2:$H$101,4,FALSE),""))</f>
        <v/>
      </c>
      <c r="E24" s="9">
        <f>IF(A24="","",IFERROR(VLOOKUP(A24,'Produtos'!$A$2:$H$101,5,FALSE),0))</f>
        <v/>
      </c>
      <c r="F24" s="11">
        <f>IF(A24="","",SUMIFS('Movimentações'!$H$2:$H$101,'Movimentações'!$D$2:$D$101,A24,'Movimentações'!$C$2:$C$101,"Entrada"))</f>
        <v/>
      </c>
      <c r="G24" s="11">
        <f>IF(A24="","",SUMIFS('Movimentações'!$O$2:$O$101,'Movimentações'!$D$2:$D$101,A24,'Movimentações'!$C$2:$C$101,"Saída"))</f>
        <v/>
      </c>
      <c r="H24" s="11">
        <f>IF(A24="","",F24+G24)</f>
        <v/>
      </c>
      <c r="I24" s="11">
        <f>IF(A24="","",IFERROR(VLOOKUP(A24,'Produtos'!$A$2:$H$101,6,FALSE),0))</f>
        <v/>
      </c>
      <c r="J24" s="6">
        <f>IF(A24="","",IF(H24&lt;=0,"Sem estoque",IF(H24&lt;I24,"Comprar","Normal")))</f>
        <v/>
      </c>
      <c r="K24" s="9">
        <f>IF(A24="","",IFERROR(H24*E24,0))</f>
        <v/>
      </c>
      <c r="N24" s="13">
        <f>IFERROR("","")</f>
        <v/>
      </c>
    </row>
    <row r="25">
      <c r="A25" s="13">
        <f>IFERROR(IF('Produtos'!A25="","",'Produtos'!A25),"")</f>
        <v/>
      </c>
      <c r="B25" s="12">
        <f>IF(A25="","",IFERROR(VLOOKUP(A25,'Produtos'!$A$2:$H$101,2,FALSE),""))</f>
        <v/>
      </c>
      <c r="C25" s="12">
        <f>IF(A25="","",IFERROR(VLOOKUP(A25,'Produtos'!$A$2:$H$101,3,FALSE),""))</f>
        <v/>
      </c>
      <c r="D25" s="13">
        <f>IF(A25="","",IFERROR(VLOOKUP(A25,'Produtos'!$A$2:$H$101,4,FALSE),""))</f>
        <v/>
      </c>
      <c r="E25" s="14">
        <f>IF(A25="","",IFERROR(VLOOKUP(A25,'Produtos'!$A$2:$H$101,5,FALSE),0))</f>
        <v/>
      </c>
      <c r="F25" s="15">
        <f>IF(A25="","",SUMIFS('Movimentações'!$H$2:$H$101,'Movimentações'!$D$2:$D$101,A25,'Movimentações'!$C$2:$C$101,"Entrada"))</f>
        <v/>
      </c>
      <c r="G25" s="15">
        <f>IF(A25="","",SUMIFS('Movimentações'!$O$2:$O$101,'Movimentações'!$D$2:$D$101,A25,'Movimentações'!$C$2:$C$101,"Saída"))</f>
        <v/>
      </c>
      <c r="H25" s="15">
        <f>IF(A25="","",F25+G25)</f>
        <v/>
      </c>
      <c r="I25" s="15">
        <f>IF(A25="","",IFERROR(VLOOKUP(A25,'Produtos'!$A$2:$H$101,6,FALSE),0))</f>
        <v/>
      </c>
      <c r="J25" s="13">
        <f>IF(A25="","",IF(H25&lt;=0,"Sem estoque",IF(H25&lt;I25,"Comprar","Normal")))</f>
        <v/>
      </c>
      <c r="K25" s="14">
        <f>IF(A25="","",IFERROR(H25*E25,0))</f>
        <v/>
      </c>
      <c r="N25" s="13">
        <f>IFERROR("","")</f>
        <v/>
      </c>
    </row>
    <row r="26">
      <c r="A26" s="6">
        <f>IFERROR(IF('Produtos'!A26="","",'Produtos'!A26),"")</f>
        <v/>
      </c>
      <c r="B26" s="5">
        <f>IF(A26="","",IFERROR(VLOOKUP(A26,'Produtos'!$A$2:$H$101,2,FALSE),""))</f>
        <v/>
      </c>
      <c r="C26" s="5">
        <f>IF(A26="","",IFERROR(VLOOKUP(A26,'Produtos'!$A$2:$H$101,3,FALSE),""))</f>
        <v/>
      </c>
      <c r="D26" s="6">
        <f>IF(A26="","",IFERROR(VLOOKUP(A26,'Produtos'!$A$2:$H$101,4,FALSE),""))</f>
        <v/>
      </c>
      <c r="E26" s="9">
        <f>IF(A26="","",IFERROR(VLOOKUP(A26,'Produtos'!$A$2:$H$101,5,FALSE),0))</f>
        <v/>
      </c>
      <c r="F26" s="11">
        <f>IF(A26="","",SUMIFS('Movimentações'!$H$2:$H$101,'Movimentações'!$D$2:$D$101,A26,'Movimentações'!$C$2:$C$101,"Entrada"))</f>
        <v/>
      </c>
      <c r="G26" s="11">
        <f>IF(A26="","",SUMIFS('Movimentações'!$O$2:$O$101,'Movimentações'!$D$2:$D$101,A26,'Movimentações'!$C$2:$C$101,"Saída"))</f>
        <v/>
      </c>
      <c r="H26" s="11">
        <f>IF(A26="","",F26+G26)</f>
        <v/>
      </c>
      <c r="I26" s="11">
        <f>IF(A26="","",IFERROR(VLOOKUP(A26,'Produtos'!$A$2:$H$101,6,FALSE),0))</f>
        <v/>
      </c>
      <c r="J26" s="6">
        <f>IF(A26="","",IF(H26&lt;=0,"Sem estoque",IF(H26&lt;I26,"Comprar","Normal")))</f>
        <v/>
      </c>
      <c r="K26" s="9">
        <f>IF(A26="","",IFERROR(H26*E26,0))</f>
        <v/>
      </c>
      <c r="N26" s="13">
        <f>IFERROR("","")</f>
        <v/>
      </c>
    </row>
    <row r="27">
      <c r="A27" s="13">
        <f>IFERROR(IF('Produtos'!A27="","",'Produtos'!A27),"")</f>
        <v/>
      </c>
      <c r="B27" s="12">
        <f>IF(A27="","",IFERROR(VLOOKUP(A27,'Produtos'!$A$2:$H$101,2,FALSE),""))</f>
        <v/>
      </c>
      <c r="C27" s="12">
        <f>IF(A27="","",IFERROR(VLOOKUP(A27,'Produtos'!$A$2:$H$101,3,FALSE),""))</f>
        <v/>
      </c>
      <c r="D27" s="13">
        <f>IF(A27="","",IFERROR(VLOOKUP(A27,'Produtos'!$A$2:$H$101,4,FALSE),""))</f>
        <v/>
      </c>
      <c r="E27" s="14">
        <f>IF(A27="","",IFERROR(VLOOKUP(A27,'Produtos'!$A$2:$H$101,5,FALSE),0))</f>
        <v/>
      </c>
      <c r="F27" s="15">
        <f>IF(A27="","",SUMIFS('Movimentações'!$H$2:$H$101,'Movimentações'!$D$2:$D$101,A27,'Movimentações'!$C$2:$C$101,"Entrada"))</f>
        <v/>
      </c>
      <c r="G27" s="15">
        <f>IF(A27="","",SUMIFS('Movimentações'!$O$2:$O$101,'Movimentações'!$D$2:$D$101,A27,'Movimentações'!$C$2:$C$101,"Saída"))</f>
        <v/>
      </c>
      <c r="H27" s="15">
        <f>IF(A27="","",F27+G27)</f>
        <v/>
      </c>
      <c r="I27" s="15">
        <f>IF(A27="","",IFERROR(VLOOKUP(A27,'Produtos'!$A$2:$H$101,6,FALSE),0))</f>
        <v/>
      </c>
      <c r="J27" s="13">
        <f>IF(A27="","",IF(H27&lt;=0,"Sem estoque",IF(H27&lt;I27,"Comprar","Normal")))</f>
        <v/>
      </c>
      <c r="K27" s="14">
        <f>IF(A27="","",IFERROR(H27*E27,0))</f>
        <v/>
      </c>
      <c r="N27" s="13">
        <f>IFERROR("","")</f>
        <v/>
      </c>
    </row>
    <row r="28">
      <c r="A28" s="6">
        <f>IFERROR(IF('Produtos'!A28="","",'Produtos'!A28),"")</f>
        <v/>
      </c>
      <c r="B28" s="5">
        <f>IF(A28="","",IFERROR(VLOOKUP(A28,'Produtos'!$A$2:$H$101,2,FALSE),""))</f>
        <v/>
      </c>
      <c r="C28" s="5">
        <f>IF(A28="","",IFERROR(VLOOKUP(A28,'Produtos'!$A$2:$H$101,3,FALSE),""))</f>
        <v/>
      </c>
      <c r="D28" s="6">
        <f>IF(A28="","",IFERROR(VLOOKUP(A28,'Produtos'!$A$2:$H$101,4,FALSE),""))</f>
        <v/>
      </c>
      <c r="E28" s="9">
        <f>IF(A28="","",IFERROR(VLOOKUP(A28,'Produtos'!$A$2:$H$101,5,FALSE),0))</f>
        <v/>
      </c>
      <c r="F28" s="11">
        <f>IF(A28="","",SUMIFS('Movimentações'!$H$2:$H$101,'Movimentações'!$D$2:$D$101,A28,'Movimentações'!$C$2:$C$101,"Entrada"))</f>
        <v/>
      </c>
      <c r="G28" s="11">
        <f>IF(A28="","",SUMIFS('Movimentações'!$O$2:$O$101,'Movimentações'!$D$2:$D$101,A28,'Movimentações'!$C$2:$C$101,"Saída"))</f>
        <v/>
      </c>
      <c r="H28" s="11">
        <f>IF(A28="","",F28+G28)</f>
        <v/>
      </c>
      <c r="I28" s="11">
        <f>IF(A28="","",IFERROR(VLOOKUP(A28,'Produtos'!$A$2:$H$101,6,FALSE),0))</f>
        <v/>
      </c>
      <c r="J28" s="6">
        <f>IF(A28="","",IF(H28&lt;=0,"Sem estoque",IF(H28&lt;I28,"Comprar","Normal")))</f>
        <v/>
      </c>
      <c r="K28" s="9">
        <f>IF(A28="","",IFERROR(H28*E28,0))</f>
        <v/>
      </c>
      <c r="N28" s="13">
        <f>IFERROR("","")</f>
        <v/>
      </c>
    </row>
    <row r="29">
      <c r="A29" s="13">
        <f>IFERROR(IF('Produtos'!A29="","",'Produtos'!A29),"")</f>
        <v/>
      </c>
      <c r="B29" s="12">
        <f>IF(A29="","",IFERROR(VLOOKUP(A29,'Produtos'!$A$2:$H$101,2,FALSE),""))</f>
        <v/>
      </c>
      <c r="C29" s="12">
        <f>IF(A29="","",IFERROR(VLOOKUP(A29,'Produtos'!$A$2:$H$101,3,FALSE),""))</f>
        <v/>
      </c>
      <c r="D29" s="13">
        <f>IF(A29="","",IFERROR(VLOOKUP(A29,'Produtos'!$A$2:$H$101,4,FALSE),""))</f>
        <v/>
      </c>
      <c r="E29" s="14">
        <f>IF(A29="","",IFERROR(VLOOKUP(A29,'Produtos'!$A$2:$H$101,5,FALSE),0))</f>
        <v/>
      </c>
      <c r="F29" s="15">
        <f>IF(A29="","",SUMIFS('Movimentações'!$H$2:$H$101,'Movimentações'!$D$2:$D$101,A29,'Movimentações'!$C$2:$C$101,"Entrada"))</f>
        <v/>
      </c>
      <c r="G29" s="15">
        <f>IF(A29="","",SUMIFS('Movimentações'!$O$2:$O$101,'Movimentações'!$D$2:$D$101,A29,'Movimentações'!$C$2:$C$101,"Saída"))</f>
        <v/>
      </c>
      <c r="H29" s="15">
        <f>IF(A29="","",F29+G29)</f>
        <v/>
      </c>
      <c r="I29" s="15">
        <f>IF(A29="","",IFERROR(VLOOKUP(A29,'Produtos'!$A$2:$H$101,6,FALSE),0))</f>
        <v/>
      </c>
      <c r="J29" s="13">
        <f>IF(A29="","",IF(H29&lt;=0,"Sem estoque",IF(H29&lt;I29,"Comprar","Normal")))</f>
        <v/>
      </c>
      <c r="K29" s="14">
        <f>IF(A29="","",IFERROR(H29*E29,0))</f>
        <v/>
      </c>
      <c r="N29" s="13">
        <f>IFERROR("","")</f>
        <v/>
      </c>
    </row>
    <row r="30">
      <c r="A30" s="6">
        <f>IFERROR(IF('Produtos'!A30="","",'Produtos'!A30),"")</f>
        <v/>
      </c>
      <c r="B30" s="5">
        <f>IF(A30="","",IFERROR(VLOOKUP(A30,'Produtos'!$A$2:$H$101,2,FALSE),""))</f>
        <v/>
      </c>
      <c r="C30" s="5">
        <f>IF(A30="","",IFERROR(VLOOKUP(A30,'Produtos'!$A$2:$H$101,3,FALSE),""))</f>
        <v/>
      </c>
      <c r="D30" s="6">
        <f>IF(A30="","",IFERROR(VLOOKUP(A30,'Produtos'!$A$2:$H$101,4,FALSE),""))</f>
        <v/>
      </c>
      <c r="E30" s="9">
        <f>IF(A30="","",IFERROR(VLOOKUP(A30,'Produtos'!$A$2:$H$101,5,FALSE),0))</f>
        <v/>
      </c>
      <c r="F30" s="11">
        <f>IF(A30="","",SUMIFS('Movimentações'!$H$2:$H$101,'Movimentações'!$D$2:$D$101,A30,'Movimentações'!$C$2:$C$101,"Entrada"))</f>
        <v/>
      </c>
      <c r="G30" s="11">
        <f>IF(A30="","",SUMIFS('Movimentações'!$O$2:$O$101,'Movimentações'!$D$2:$D$101,A30,'Movimentações'!$C$2:$C$101,"Saída"))</f>
        <v/>
      </c>
      <c r="H30" s="11">
        <f>IF(A30="","",F30+G30)</f>
        <v/>
      </c>
      <c r="I30" s="11">
        <f>IF(A30="","",IFERROR(VLOOKUP(A30,'Produtos'!$A$2:$H$101,6,FALSE),0))</f>
        <v/>
      </c>
      <c r="J30" s="6">
        <f>IF(A30="","",IF(H30&lt;=0,"Sem estoque",IF(H30&lt;I30,"Comprar","Normal")))</f>
        <v/>
      </c>
      <c r="K30" s="9">
        <f>IF(A30="","",IFERROR(H30*E30,0))</f>
        <v/>
      </c>
      <c r="N30" s="13">
        <f>IFERROR("","")</f>
        <v/>
      </c>
    </row>
    <row r="31">
      <c r="A31" s="13">
        <f>IFERROR(IF('Produtos'!A31="","",'Produtos'!A31),"")</f>
        <v/>
      </c>
      <c r="B31" s="12">
        <f>IF(A31="","",IFERROR(VLOOKUP(A31,'Produtos'!$A$2:$H$101,2,FALSE),""))</f>
        <v/>
      </c>
      <c r="C31" s="12">
        <f>IF(A31="","",IFERROR(VLOOKUP(A31,'Produtos'!$A$2:$H$101,3,FALSE),""))</f>
        <v/>
      </c>
      <c r="D31" s="13">
        <f>IF(A31="","",IFERROR(VLOOKUP(A31,'Produtos'!$A$2:$H$101,4,FALSE),""))</f>
        <v/>
      </c>
      <c r="E31" s="14">
        <f>IF(A31="","",IFERROR(VLOOKUP(A31,'Produtos'!$A$2:$H$101,5,FALSE),0))</f>
        <v/>
      </c>
      <c r="F31" s="15">
        <f>IF(A31="","",SUMIFS('Movimentações'!$H$2:$H$101,'Movimentações'!$D$2:$D$101,A31,'Movimentações'!$C$2:$C$101,"Entrada"))</f>
        <v/>
      </c>
      <c r="G31" s="15">
        <f>IF(A31="","",SUMIFS('Movimentações'!$O$2:$O$101,'Movimentações'!$D$2:$D$101,A31,'Movimentações'!$C$2:$C$101,"Saída"))</f>
        <v/>
      </c>
      <c r="H31" s="15">
        <f>IF(A31="","",F31+G31)</f>
        <v/>
      </c>
      <c r="I31" s="15">
        <f>IF(A31="","",IFERROR(VLOOKUP(A31,'Produtos'!$A$2:$H$101,6,FALSE),0))</f>
        <v/>
      </c>
      <c r="J31" s="13">
        <f>IF(A31="","",IF(H31&lt;=0,"Sem estoque",IF(H31&lt;I31,"Comprar","Normal")))</f>
        <v/>
      </c>
      <c r="K31" s="14">
        <f>IF(A31="","",IFERROR(H31*E31,0))</f>
        <v/>
      </c>
      <c r="N31" s="13">
        <f>IFERROR("","")</f>
        <v/>
      </c>
    </row>
    <row r="32">
      <c r="A32" s="6">
        <f>IFERROR(IF('Produtos'!A32="","",'Produtos'!A32),"")</f>
        <v/>
      </c>
      <c r="B32" s="5">
        <f>IF(A32="","",IFERROR(VLOOKUP(A32,'Produtos'!$A$2:$H$101,2,FALSE),""))</f>
        <v/>
      </c>
      <c r="C32" s="5">
        <f>IF(A32="","",IFERROR(VLOOKUP(A32,'Produtos'!$A$2:$H$101,3,FALSE),""))</f>
        <v/>
      </c>
      <c r="D32" s="6">
        <f>IF(A32="","",IFERROR(VLOOKUP(A32,'Produtos'!$A$2:$H$101,4,FALSE),""))</f>
        <v/>
      </c>
      <c r="E32" s="9">
        <f>IF(A32="","",IFERROR(VLOOKUP(A32,'Produtos'!$A$2:$H$101,5,FALSE),0))</f>
        <v/>
      </c>
      <c r="F32" s="11">
        <f>IF(A32="","",SUMIFS('Movimentações'!$H$2:$H$101,'Movimentações'!$D$2:$D$101,A32,'Movimentações'!$C$2:$C$101,"Entrada"))</f>
        <v/>
      </c>
      <c r="G32" s="11">
        <f>IF(A32="","",SUMIFS('Movimentações'!$O$2:$O$101,'Movimentações'!$D$2:$D$101,A32,'Movimentações'!$C$2:$C$101,"Saída"))</f>
        <v/>
      </c>
      <c r="H32" s="11">
        <f>IF(A32="","",F32+G32)</f>
        <v/>
      </c>
      <c r="I32" s="11">
        <f>IF(A32="","",IFERROR(VLOOKUP(A32,'Produtos'!$A$2:$H$101,6,FALSE),0))</f>
        <v/>
      </c>
      <c r="J32" s="6">
        <f>IF(A32="","",IF(H32&lt;=0,"Sem estoque",IF(H32&lt;I32,"Comprar","Normal")))</f>
        <v/>
      </c>
      <c r="K32" s="9">
        <f>IF(A32="","",IFERROR(H32*E32,0))</f>
        <v/>
      </c>
      <c r="N32" s="13">
        <f>IFERROR("","")</f>
        <v/>
      </c>
    </row>
    <row r="33">
      <c r="A33" s="13">
        <f>IFERROR(IF('Produtos'!A33="","",'Produtos'!A33),"")</f>
        <v/>
      </c>
      <c r="B33" s="12">
        <f>IF(A33="","",IFERROR(VLOOKUP(A33,'Produtos'!$A$2:$H$101,2,FALSE),""))</f>
        <v/>
      </c>
      <c r="C33" s="12">
        <f>IF(A33="","",IFERROR(VLOOKUP(A33,'Produtos'!$A$2:$H$101,3,FALSE),""))</f>
        <v/>
      </c>
      <c r="D33" s="13">
        <f>IF(A33="","",IFERROR(VLOOKUP(A33,'Produtos'!$A$2:$H$101,4,FALSE),""))</f>
        <v/>
      </c>
      <c r="E33" s="14">
        <f>IF(A33="","",IFERROR(VLOOKUP(A33,'Produtos'!$A$2:$H$101,5,FALSE),0))</f>
        <v/>
      </c>
      <c r="F33" s="15">
        <f>IF(A33="","",SUMIFS('Movimentações'!$H$2:$H$101,'Movimentações'!$D$2:$D$101,A33,'Movimentações'!$C$2:$C$101,"Entrada"))</f>
        <v/>
      </c>
      <c r="G33" s="15">
        <f>IF(A33="","",SUMIFS('Movimentações'!$O$2:$O$101,'Movimentações'!$D$2:$D$101,A33,'Movimentações'!$C$2:$C$101,"Saída"))</f>
        <v/>
      </c>
      <c r="H33" s="15">
        <f>IF(A33="","",F33+G33)</f>
        <v/>
      </c>
      <c r="I33" s="15">
        <f>IF(A33="","",IFERROR(VLOOKUP(A33,'Produtos'!$A$2:$H$101,6,FALSE),0))</f>
        <v/>
      </c>
      <c r="J33" s="13">
        <f>IF(A33="","",IF(H33&lt;=0,"Sem estoque",IF(H33&lt;I33,"Comprar","Normal")))</f>
        <v/>
      </c>
      <c r="K33" s="14">
        <f>IF(A33="","",IFERROR(H33*E33,0))</f>
        <v/>
      </c>
      <c r="N33" s="13">
        <f>IFERROR("","")</f>
        <v/>
      </c>
    </row>
    <row r="34">
      <c r="A34" s="6">
        <f>IFERROR(IF('Produtos'!A34="","",'Produtos'!A34),"")</f>
        <v/>
      </c>
      <c r="B34" s="5">
        <f>IF(A34="","",IFERROR(VLOOKUP(A34,'Produtos'!$A$2:$H$101,2,FALSE),""))</f>
        <v/>
      </c>
      <c r="C34" s="5">
        <f>IF(A34="","",IFERROR(VLOOKUP(A34,'Produtos'!$A$2:$H$101,3,FALSE),""))</f>
        <v/>
      </c>
      <c r="D34" s="6">
        <f>IF(A34="","",IFERROR(VLOOKUP(A34,'Produtos'!$A$2:$H$101,4,FALSE),""))</f>
        <v/>
      </c>
      <c r="E34" s="9">
        <f>IF(A34="","",IFERROR(VLOOKUP(A34,'Produtos'!$A$2:$H$101,5,FALSE),0))</f>
        <v/>
      </c>
      <c r="F34" s="11">
        <f>IF(A34="","",SUMIFS('Movimentações'!$H$2:$H$101,'Movimentações'!$D$2:$D$101,A34,'Movimentações'!$C$2:$C$101,"Entrada"))</f>
        <v/>
      </c>
      <c r="G34" s="11">
        <f>IF(A34="","",SUMIFS('Movimentações'!$O$2:$O$101,'Movimentações'!$D$2:$D$101,A34,'Movimentações'!$C$2:$C$101,"Saída"))</f>
        <v/>
      </c>
      <c r="H34" s="11">
        <f>IF(A34="","",F34+G34)</f>
        <v/>
      </c>
      <c r="I34" s="11">
        <f>IF(A34="","",IFERROR(VLOOKUP(A34,'Produtos'!$A$2:$H$101,6,FALSE),0))</f>
        <v/>
      </c>
      <c r="J34" s="6">
        <f>IF(A34="","",IF(H34&lt;=0,"Sem estoque",IF(H34&lt;I34,"Comprar","Normal")))</f>
        <v/>
      </c>
      <c r="K34" s="9">
        <f>IF(A34="","",IFERROR(H34*E34,0))</f>
        <v/>
      </c>
      <c r="N34" s="13">
        <f>IFERROR("","")</f>
        <v/>
      </c>
    </row>
    <row r="35">
      <c r="A35" s="13">
        <f>IFERROR(IF('Produtos'!A35="","",'Produtos'!A35),"")</f>
        <v/>
      </c>
      <c r="B35" s="12">
        <f>IF(A35="","",IFERROR(VLOOKUP(A35,'Produtos'!$A$2:$H$101,2,FALSE),""))</f>
        <v/>
      </c>
      <c r="C35" s="12">
        <f>IF(A35="","",IFERROR(VLOOKUP(A35,'Produtos'!$A$2:$H$101,3,FALSE),""))</f>
        <v/>
      </c>
      <c r="D35" s="13">
        <f>IF(A35="","",IFERROR(VLOOKUP(A35,'Produtos'!$A$2:$H$101,4,FALSE),""))</f>
        <v/>
      </c>
      <c r="E35" s="14">
        <f>IF(A35="","",IFERROR(VLOOKUP(A35,'Produtos'!$A$2:$H$101,5,FALSE),0))</f>
        <v/>
      </c>
      <c r="F35" s="15">
        <f>IF(A35="","",SUMIFS('Movimentações'!$H$2:$H$101,'Movimentações'!$D$2:$D$101,A35,'Movimentações'!$C$2:$C$101,"Entrada"))</f>
        <v/>
      </c>
      <c r="G35" s="15">
        <f>IF(A35="","",SUMIFS('Movimentações'!$O$2:$O$101,'Movimentações'!$D$2:$D$101,A35,'Movimentações'!$C$2:$C$101,"Saída"))</f>
        <v/>
      </c>
      <c r="H35" s="15">
        <f>IF(A35="","",F35+G35)</f>
        <v/>
      </c>
      <c r="I35" s="15">
        <f>IF(A35="","",IFERROR(VLOOKUP(A35,'Produtos'!$A$2:$H$101,6,FALSE),0))</f>
        <v/>
      </c>
      <c r="J35" s="13">
        <f>IF(A35="","",IF(H35&lt;=0,"Sem estoque",IF(H35&lt;I35,"Comprar","Normal")))</f>
        <v/>
      </c>
      <c r="K35" s="14">
        <f>IF(A35="","",IFERROR(H35*E35,0))</f>
        <v/>
      </c>
      <c r="N35" s="13">
        <f>IFERROR("","")</f>
        <v/>
      </c>
    </row>
    <row r="36">
      <c r="A36" s="6">
        <f>IFERROR(IF('Produtos'!A36="","",'Produtos'!A36),"")</f>
        <v/>
      </c>
      <c r="B36" s="5">
        <f>IF(A36="","",IFERROR(VLOOKUP(A36,'Produtos'!$A$2:$H$101,2,FALSE),""))</f>
        <v/>
      </c>
      <c r="C36" s="5">
        <f>IF(A36="","",IFERROR(VLOOKUP(A36,'Produtos'!$A$2:$H$101,3,FALSE),""))</f>
        <v/>
      </c>
      <c r="D36" s="6">
        <f>IF(A36="","",IFERROR(VLOOKUP(A36,'Produtos'!$A$2:$H$101,4,FALSE),""))</f>
        <v/>
      </c>
      <c r="E36" s="9">
        <f>IF(A36="","",IFERROR(VLOOKUP(A36,'Produtos'!$A$2:$H$101,5,FALSE),0))</f>
        <v/>
      </c>
      <c r="F36" s="11">
        <f>IF(A36="","",SUMIFS('Movimentações'!$H$2:$H$101,'Movimentações'!$D$2:$D$101,A36,'Movimentações'!$C$2:$C$101,"Entrada"))</f>
        <v/>
      </c>
      <c r="G36" s="11">
        <f>IF(A36="","",SUMIFS('Movimentações'!$O$2:$O$101,'Movimentações'!$D$2:$D$101,A36,'Movimentações'!$C$2:$C$101,"Saída"))</f>
        <v/>
      </c>
      <c r="H36" s="11">
        <f>IF(A36="","",F36+G36)</f>
        <v/>
      </c>
      <c r="I36" s="11">
        <f>IF(A36="","",IFERROR(VLOOKUP(A36,'Produtos'!$A$2:$H$101,6,FALSE),0))</f>
        <v/>
      </c>
      <c r="J36" s="6">
        <f>IF(A36="","",IF(H36&lt;=0,"Sem estoque",IF(H36&lt;I36,"Comprar","Normal")))</f>
        <v/>
      </c>
      <c r="K36" s="9">
        <f>IF(A36="","",IFERROR(H36*E36,0))</f>
        <v/>
      </c>
      <c r="N36" s="13">
        <f>IFERROR("","")</f>
        <v/>
      </c>
    </row>
    <row r="37">
      <c r="A37" s="13">
        <f>IFERROR(IF('Produtos'!A37="","",'Produtos'!A37),"")</f>
        <v/>
      </c>
      <c r="B37" s="12">
        <f>IF(A37="","",IFERROR(VLOOKUP(A37,'Produtos'!$A$2:$H$101,2,FALSE),""))</f>
        <v/>
      </c>
      <c r="C37" s="12">
        <f>IF(A37="","",IFERROR(VLOOKUP(A37,'Produtos'!$A$2:$H$101,3,FALSE),""))</f>
        <v/>
      </c>
      <c r="D37" s="13">
        <f>IF(A37="","",IFERROR(VLOOKUP(A37,'Produtos'!$A$2:$H$101,4,FALSE),""))</f>
        <v/>
      </c>
      <c r="E37" s="14">
        <f>IF(A37="","",IFERROR(VLOOKUP(A37,'Produtos'!$A$2:$H$101,5,FALSE),0))</f>
        <v/>
      </c>
      <c r="F37" s="15">
        <f>IF(A37="","",SUMIFS('Movimentações'!$H$2:$H$101,'Movimentações'!$D$2:$D$101,A37,'Movimentações'!$C$2:$C$101,"Entrada"))</f>
        <v/>
      </c>
      <c r="G37" s="15">
        <f>IF(A37="","",SUMIFS('Movimentações'!$O$2:$O$101,'Movimentações'!$D$2:$D$101,A37,'Movimentações'!$C$2:$C$101,"Saída"))</f>
        <v/>
      </c>
      <c r="H37" s="15">
        <f>IF(A37="","",F37+G37)</f>
        <v/>
      </c>
      <c r="I37" s="15">
        <f>IF(A37="","",IFERROR(VLOOKUP(A37,'Produtos'!$A$2:$H$101,6,FALSE),0))</f>
        <v/>
      </c>
      <c r="J37" s="13">
        <f>IF(A37="","",IF(H37&lt;=0,"Sem estoque",IF(H37&lt;I37,"Comprar","Normal")))</f>
        <v/>
      </c>
      <c r="K37" s="14">
        <f>IF(A37="","",IFERROR(H37*E37,0))</f>
        <v/>
      </c>
      <c r="N37" s="13">
        <f>IFERROR("","")</f>
        <v/>
      </c>
    </row>
    <row r="38">
      <c r="A38" s="6">
        <f>IFERROR(IF('Produtos'!A38="","",'Produtos'!A38),"")</f>
        <v/>
      </c>
      <c r="B38" s="5">
        <f>IF(A38="","",IFERROR(VLOOKUP(A38,'Produtos'!$A$2:$H$101,2,FALSE),""))</f>
        <v/>
      </c>
      <c r="C38" s="5">
        <f>IF(A38="","",IFERROR(VLOOKUP(A38,'Produtos'!$A$2:$H$101,3,FALSE),""))</f>
        <v/>
      </c>
      <c r="D38" s="6">
        <f>IF(A38="","",IFERROR(VLOOKUP(A38,'Produtos'!$A$2:$H$101,4,FALSE),""))</f>
        <v/>
      </c>
      <c r="E38" s="9">
        <f>IF(A38="","",IFERROR(VLOOKUP(A38,'Produtos'!$A$2:$H$101,5,FALSE),0))</f>
        <v/>
      </c>
      <c r="F38" s="11">
        <f>IF(A38="","",SUMIFS('Movimentações'!$H$2:$H$101,'Movimentações'!$D$2:$D$101,A38,'Movimentações'!$C$2:$C$101,"Entrada"))</f>
        <v/>
      </c>
      <c r="G38" s="11">
        <f>IF(A38="","",SUMIFS('Movimentações'!$O$2:$O$101,'Movimentações'!$D$2:$D$101,A38,'Movimentações'!$C$2:$C$101,"Saída"))</f>
        <v/>
      </c>
      <c r="H38" s="11">
        <f>IF(A38="","",F38+G38)</f>
        <v/>
      </c>
      <c r="I38" s="11">
        <f>IF(A38="","",IFERROR(VLOOKUP(A38,'Produtos'!$A$2:$H$101,6,FALSE),0))</f>
        <v/>
      </c>
      <c r="J38" s="6">
        <f>IF(A38="","",IF(H38&lt;=0,"Sem estoque",IF(H38&lt;I38,"Comprar","Normal")))</f>
        <v/>
      </c>
      <c r="K38" s="9">
        <f>IF(A38="","",IFERROR(H38*E38,0))</f>
        <v/>
      </c>
      <c r="N38" s="13">
        <f>IFERROR("","")</f>
        <v/>
      </c>
    </row>
    <row r="39">
      <c r="A39" s="13">
        <f>IFERROR(IF('Produtos'!A39="","",'Produtos'!A39),"")</f>
        <v/>
      </c>
      <c r="B39" s="12">
        <f>IF(A39="","",IFERROR(VLOOKUP(A39,'Produtos'!$A$2:$H$101,2,FALSE),""))</f>
        <v/>
      </c>
      <c r="C39" s="12">
        <f>IF(A39="","",IFERROR(VLOOKUP(A39,'Produtos'!$A$2:$H$101,3,FALSE),""))</f>
        <v/>
      </c>
      <c r="D39" s="13">
        <f>IF(A39="","",IFERROR(VLOOKUP(A39,'Produtos'!$A$2:$H$101,4,FALSE),""))</f>
        <v/>
      </c>
      <c r="E39" s="14">
        <f>IF(A39="","",IFERROR(VLOOKUP(A39,'Produtos'!$A$2:$H$101,5,FALSE),0))</f>
        <v/>
      </c>
      <c r="F39" s="15">
        <f>IF(A39="","",SUMIFS('Movimentações'!$H$2:$H$101,'Movimentações'!$D$2:$D$101,A39,'Movimentações'!$C$2:$C$101,"Entrada"))</f>
        <v/>
      </c>
      <c r="G39" s="15">
        <f>IF(A39="","",SUMIFS('Movimentações'!$O$2:$O$101,'Movimentações'!$D$2:$D$101,A39,'Movimentações'!$C$2:$C$101,"Saída"))</f>
        <v/>
      </c>
      <c r="H39" s="15">
        <f>IF(A39="","",F39+G39)</f>
        <v/>
      </c>
      <c r="I39" s="15">
        <f>IF(A39="","",IFERROR(VLOOKUP(A39,'Produtos'!$A$2:$H$101,6,FALSE),0))</f>
        <v/>
      </c>
      <c r="J39" s="13">
        <f>IF(A39="","",IF(H39&lt;=0,"Sem estoque",IF(H39&lt;I39,"Comprar","Normal")))</f>
        <v/>
      </c>
      <c r="K39" s="14">
        <f>IF(A39="","",IFERROR(H39*E39,0))</f>
        <v/>
      </c>
      <c r="N39" s="13">
        <f>IFERROR("","")</f>
        <v/>
      </c>
    </row>
    <row r="40">
      <c r="A40" s="6">
        <f>IFERROR(IF('Produtos'!A40="","",'Produtos'!A40),"")</f>
        <v/>
      </c>
      <c r="B40" s="5">
        <f>IF(A40="","",IFERROR(VLOOKUP(A40,'Produtos'!$A$2:$H$101,2,FALSE),""))</f>
        <v/>
      </c>
      <c r="C40" s="5">
        <f>IF(A40="","",IFERROR(VLOOKUP(A40,'Produtos'!$A$2:$H$101,3,FALSE),""))</f>
        <v/>
      </c>
      <c r="D40" s="6">
        <f>IF(A40="","",IFERROR(VLOOKUP(A40,'Produtos'!$A$2:$H$101,4,FALSE),""))</f>
        <v/>
      </c>
      <c r="E40" s="9">
        <f>IF(A40="","",IFERROR(VLOOKUP(A40,'Produtos'!$A$2:$H$101,5,FALSE),0))</f>
        <v/>
      </c>
      <c r="F40" s="11">
        <f>IF(A40="","",SUMIFS('Movimentações'!$H$2:$H$101,'Movimentações'!$D$2:$D$101,A40,'Movimentações'!$C$2:$C$101,"Entrada"))</f>
        <v/>
      </c>
      <c r="G40" s="11">
        <f>IF(A40="","",SUMIFS('Movimentações'!$O$2:$O$101,'Movimentações'!$D$2:$D$101,A40,'Movimentações'!$C$2:$C$101,"Saída"))</f>
        <v/>
      </c>
      <c r="H40" s="11">
        <f>IF(A40="","",F40+G40)</f>
        <v/>
      </c>
      <c r="I40" s="11">
        <f>IF(A40="","",IFERROR(VLOOKUP(A40,'Produtos'!$A$2:$H$101,6,FALSE),0))</f>
        <v/>
      </c>
      <c r="J40" s="6">
        <f>IF(A40="","",IF(H40&lt;=0,"Sem estoque",IF(H40&lt;I40,"Comprar","Normal")))</f>
        <v/>
      </c>
      <c r="K40" s="9">
        <f>IF(A40="","",IFERROR(H40*E40,0))</f>
        <v/>
      </c>
      <c r="N40" s="13">
        <f>IFERROR("","")</f>
        <v/>
      </c>
    </row>
    <row r="41">
      <c r="A41" s="13">
        <f>IFERROR(IF('Produtos'!A41="","",'Produtos'!A41),"")</f>
        <v/>
      </c>
      <c r="B41" s="12">
        <f>IF(A41="","",IFERROR(VLOOKUP(A41,'Produtos'!$A$2:$H$101,2,FALSE),""))</f>
        <v/>
      </c>
      <c r="C41" s="12">
        <f>IF(A41="","",IFERROR(VLOOKUP(A41,'Produtos'!$A$2:$H$101,3,FALSE),""))</f>
        <v/>
      </c>
      <c r="D41" s="13">
        <f>IF(A41="","",IFERROR(VLOOKUP(A41,'Produtos'!$A$2:$H$101,4,FALSE),""))</f>
        <v/>
      </c>
      <c r="E41" s="14">
        <f>IF(A41="","",IFERROR(VLOOKUP(A41,'Produtos'!$A$2:$H$101,5,FALSE),0))</f>
        <v/>
      </c>
      <c r="F41" s="15">
        <f>IF(A41="","",SUMIFS('Movimentações'!$H$2:$H$101,'Movimentações'!$D$2:$D$101,A41,'Movimentações'!$C$2:$C$101,"Entrada"))</f>
        <v/>
      </c>
      <c r="G41" s="15">
        <f>IF(A41="","",SUMIFS('Movimentações'!$O$2:$O$101,'Movimentações'!$D$2:$D$101,A41,'Movimentações'!$C$2:$C$101,"Saída"))</f>
        <v/>
      </c>
      <c r="H41" s="15">
        <f>IF(A41="","",F41+G41)</f>
        <v/>
      </c>
      <c r="I41" s="15">
        <f>IF(A41="","",IFERROR(VLOOKUP(A41,'Produtos'!$A$2:$H$101,6,FALSE),0))</f>
        <v/>
      </c>
      <c r="J41" s="13">
        <f>IF(A41="","",IF(H41&lt;=0,"Sem estoque",IF(H41&lt;I41,"Comprar","Normal")))</f>
        <v/>
      </c>
      <c r="K41" s="14">
        <f>IF(A41="","",IFERROR(H41*E41,0))</f>
        <v/>
      </c>
      <c r="N41" s="13">
        <f>IFERROR("","")</f>
        <v/>
      </c>
    </row>
    <row r="42">
      <c r="A42" s="6">
        <f>IFERROR(IF('Produtos'!A42="","",'Produtos'!A42),"")</f>
        <v/>
      </c>
      <c r="B42" s="5">
        <f>IF(A42="","",IFERROR(VLOOKUP(A42,'Produtos'!$A$2:$H$101,2,FALSE),""))</f>
        <v/>
      </c>
      <c r="C42" s="5">
        <f>IF(A42="","",IFERROR(VLOOKUP(A42,'Produtos'!$A$2:$H$101,3,FALSE),""))</f>
        <v/>
      </c>
      <c r="D42" s="6">
        <f>IF(A42="","",IFERROR(VLOOKUP(A42,'Produtos'!$A$2:$H$101,4,FALSE),""))</f>
        <v/>
      </c>
      <c r="E42" s="9">
        <f>IF(A42="","",IFERROR(VLOOKUP(A42,'Produtos'!$A$2:$H$101,5,FALSE),0))</f>
        <v/>
      </c>
      <c r="F42" s="11">
        <f>IF(A42="","",SUMIFS('Movimentações'!$H$2:$H$101,'Movimentações'!$D$2:$D$101,A42,'Movimentações'!$C$2:$C$101,"Entrada"))</f>
        <v/>
      </c>
      <c r="G42" s="11">
        <f>IF(A42="","",SUMIFS('Movimentações'!$O$2:$O$101,'Movimentações'!$D$2:$D$101,A42,'Movimentações'!$C$2:$C$101,"Saída"))</f>
        <v/>
      </c>
      <c r="H42" s="11">
        <f>IF(A42="","",F42+G42)</f>
        <v/>
      </c>
      <c r="I42" s="11">
        <f>IF(A42="","",IFERROR(VLOOKUP(A42,'Produtos'!$A$2:$H$101,6,FALSE),0))</f>
        <v/>
      </c>
      <c r="J42" s="6">
        <f>IF(A42="","",IF(H42&lt;=0,"Sem estoque",IF(H42&lt;I42,"Comprar","Normal")))</f>
        <v/>
      </c>
      <c r="K42" s="9">
        <f>IF(A42="","",IFERROR(H42*E42,0))</f>
        <v/>
      </c>
      <c r="N42" s="13">
        <f>IFERROR("","")</f>
        <v/>
      </c>
    </row>
    <row r="43">
      <c r="A43" s="13">
        <f>IFERROR(IF('Produtos'!A43="","",'Produtos'!A43),"")</f>
        <v/>
      </c>
      <c r="B43" s="12">
        <f>IF(A43="","",IFERROR(VLOOKUP(A43,'Produtos'!$A$2:$H$101,2,FALSE),""))</f>
        <v/>
      </c>
      <c r="C43" s="12">
        <f>IF(A43="","",IFERROR(VLOOKUP(A43,'Produtos'!$A$2:$H$101,3,FALSE),""))</f>
        <v/>
      </c>
      <c r="D43" s="13">
        <f>IF(A43="","",IFERROR(VLOOKUP(A43,'Produtos'!$A$2:$H$101,4,FALSE),""))</f>
        <v/>
      </c>
      <c r="E43" s="14">
        <f>IF(A43="","",IFERROR(VLOOKUP(A43,'Produtos'!$A$2:$H$101,5,FALSE),0))</f>
        <v/>
      </c>
      <c r="F43" s="15">
        <f>IF(A43="","",SUMIFS('Movimentações'!$H$2:$H$101,'Movimentações'!$D$2:$D$101,A43,'Movimentações'!$C$2:$C$101,"Entrada"))</f>
        <v/>
      </c>
      <c r="G43" s="15">
        <f>IF(A43="","",SUMIFS('Movimentações'!$O$2:$O$101,'Movimentações'!$D$2:$D$101,A43,'Movimentações'!$C$2:$C$101,"Saída"))</f>
        <v/>
      </c>
      <c r="H43" s="15">
        <f>IF(A43="","",F43+G43)</f>
        <v/>
      </c>
      <c r="I43" s="15">
        <f>IF(A43="","",IFERROR(VLOOKUP(A43,'Produtos'!$A$2:$H$101,6,FALSE),0))</f>
        <v/>
      </c>
      <c r="J43" s="13">
        <f>IF(A43="","",IF(H43&lt;=0,"Sem estoque",IF(H43&lt;I43,"Comprar","Normal")))</f>
        <v/>
      </c>
      <c r="K43" s="14">
        <f>IF(A43="","",IFERROR(H43*E43,0))</f>
        <v/>
      </c>
      <c r="N43" s="13">
        <f>IFERROR("","")</f>
        <v/>
      </c>
    </row>
    <row r="44">
      <c r="A44" s="6">
        <f>IFERROR(IF('Produtos'!A44="","",'Produtos'!A44),"")</f>
        <v/>
      </c>
      <c r="B44" s="5">
        <f>IF(A44="","",IFERROR(VLOOKUP(A44,'Produtos'!$A$2:$H$101,2,FALSE),""))</f>
        <v/>
      </c>
      <c r="C44" s="5">
        <f>IF(A44="","",IFERROR(VLOOKUP(A44,'Produtos'!$A$2:$H$101,3,FALSE),""))</f>
        <v/>
      </c>
      <c r="D44" s="6">
        <f>IF(A44="","",IFERROR(VLOOKUP(A44,'Produtos'!$A$2:$H$101,4,FALSE),""))</f>
        <v/>
      </c>
      <c r="E44" s="9">
        <f>IF(A44="","",IFERROR(VLOOKUP(A44,'Produtos'!$A$2:$H$101,5,FALSE),0))</f>
        <v/>
      </c>
      <c r="F44" s="11">
        <f>IF(A44="","",SUMIFS('Movimentações'!$H$2:$H$101,'Movimentações'!$D$2:$D$101,A44,'Movimentações'!$C$2:$C$101,"Entrada"))</f>
        <v/>
      </c>
      <c r="G44" s="11">
        <f>IF(A44="","",SUMIFS('Movimentações'!$O$2:$O$101,'Movimentações'!$D$2:$D$101,A44,'Movimentações'!$C$2:$C$101,"Saída"))</f>
        <v/>
      </c>
      <c r="H44" s="11">
        <f>IF(A44="","",F44+G44)</f>
        <v/>
      </c>
      <c r="I44" s="11">
        <f>IF(A44="","",IFERROR(VLOOKUP(A44,'Produtos'!$A$2:$H$101,6,FALSE),0))</f>
        <v/>
      </c>
      <c r="J44" s="6">
        <f>IF(A44="","",IF(H44&lt;=0,"Sem estoque",IF(H44&lt;I44,"Comprar","Normal")))</f>
        <v/>
      </c>
      <c r="K44" s="9">
        <f>IF(A44="","",IFERROR(H44*E44,0))</f>
        <v/>
      </c>
      <c r="N44" s="13">
        <f>IFERROR("","")</f>
        <v/>
      </c>
    </row>
    <row r="45">
      <c r="A45" s="13">
        <f>IFERROR(IF('Produtos'!A45="","",'Produtos'!A45),"")</f>
        <v/>
      </c>
      <c r="B45" s="12">
        <f>IF(A45="","",IFERROR(VLOOKUP(A45,'Produtos'!$A$2:$H$101,2,FALSE),""))</f>
        <v/>
      </c>
      <c r="C45" s="12">
        <f>IF(A45="","",IFERROR(VLOOKUP(A45,'Produtos'!$A$2:$H$101,3,FALSE),""))</f>
        <v/>
      </c>
      <c r="D45" s="13">
        <f>IF(A45="","",IFERROR(VLOOKUP(A45,'Produtos'!$A$2:$H$101,4,FALSE),""))</f>
        <v/>
      </c>
      <c r="E45" s="14">
        <f>IF(A45="","",IFERROR(VLOOKUP(A45,'Produtos'!$A$2:$H$101,5,FALSE),0))</f>
        <v/>
      </c>
      <c r="F45" s="15">
        <f>IF(A45="","",SUMIFS('Movimentações'!$H$2:$H$101,'Movimentações'!$D$2:$D$101,A45,'Movimentações'!$C$2:$C$101,"Entrada"))</f>
        <v/>
      </c>
      <c r="G45" s="15">
        <f>IF(A45="","",SUMIFS('Movimentações'!$O$2:$O$101,'Movimentações'!$D$2:$D$101,A45,'Movimentações'!$C$2:$C$101,"Saída"))</f>
        <v/>
      </c>
      <c r="H45" s="15">
        <f>IF(A45="","",F45+G45)</f>
        <v/>
      </c>
      <c r="I45" s="15">
        <f>IF(A45="","",IFERROR(VLOOKUP(A45,'Produtos'!$A$2:$H$101,6,FALSE),0))</f>
        <v/>
      </c>
      <c r="J45" s="13">
        <f>IF(A45="","",IF(H45&lt;=0,"Sem estoque",IF(H45&lt;I45,"Comprar","Normal")))</f>
        <v/>
      </c>
      <c r="K45" s="14">
        <f>IF(A45="","",IFERROR(H45*E45,0))</f>
        <v/>
      </c>
      <c r="N45" s="13">
        <f>IFERROR("","")</f>
        <v/>
      </c>
    </row>
    <row r="46">
      <c r="A46" s="6">
        <f>IFERROR(IF('Produtos'!A46="","",'Produtos'!A46),"")</f>
        <v/>
      </c>
      <c r="B46" s="5">
        <f>IF(A46="","",IFERROR(VLOOKUP(A46,'Produtos'!$A$2:$H$101,2,FALSE),""))</f>
        <v/>
      </c>
      <c r="C46" s="5">
        <f>IF(A46="","",IFERROR(VLOOKUP(A46,'Produtos'!$A$2:$H$101,3,FALSE),""))</f>
        <v/>
      </c>
      <c r="D46" s="6">
        <f>IF(A46="","",IFERROR(VLOOKUP(A46,'Produtos'!$A$2:$H$101,4,FALSE),""))</f>
        <v/>
      </c>
      <c r="E46" s="9">
        <f>IF(A46="","",IFERROR(VLOOKUP(A46,'Produtos'!$A$2:$H$101,5,FALSE),0))</f>
        <v/>
      </c>
      <c r="F46" s="11">
        <f>IF(A46="","",SUMIFS('Movimentações'!$H$2:$H$101,'Movimentações'!$D$2:$D$101,A46,'Movimentações'!$C$2:$C$101,"Entrada"))</f>
        <v/>
      </c>
      <c r="G46" s="11">
        <f>IF(A46="","",SUMIFS('Movimentações'!$O$2:$O$101,'Movimentações'!$D$2:$D$101,A46,'Movimentações'!$C$2:$C$101,"Saída"))</f>
        <v/>
      </c>
      <c r="H46" s="11">
        <f>IF(A46="","",F46+G46)</f>
        <v/>
      </c>
      <c r="I46" s="11">
        <f>IF(A46="","",IFERROR(VLOOKUP(A46,'Produtos'!$A$2:$H$101,6,FALSE),0))</f>
        <v/>
      </c>
      <c r="J46" s="6">
        <f>IF(A46="","",IF(H46&lt;=0,"Sem estoque",IF(H46&lt;I46,"Comprar","Normal")))</f>
        <v/>
      </c>
      <c r="K46" s="9">
        <f>IF(A46="","",IFERROR(H46*E46,0))</f>
        <v/>
      </c>
      <c r="N46" s="13">
        <f>IFERROR("","")</f>
        <v/>
      </c>
    </row>
    <row r="47">
      <c r="A47" s="13">
        <f>IFERROR(IF('Produtos'!A47="","",'Produtos'!A47),"")</f>
        <v/>
      </c>
      <c r="B47" s="12">
        <f>IF(A47="","",IFERROR(VLOOKUP(A47,'Produtos'!$A$2:$H$101,2,FALSE),""))</f>
        <v/>
      </c>
      <c r="C47" s="12">
        <f>IF(A47="","",IFERROR(VLOOKUP(A47,'Produtos'!$A$2:$H$101,3,FALSE),""))</f>
        <v/>
      </c>
      <c r="D47" s="13">
        <f>IF(A47="","",IFERROR(VLOOKUP(A47,'Produtos'!$A$2:$H$101,4,FALSE),""))</f>
        <v/>
      </c>
      <c r="E47" s="14">
        <f>IF(A47="","",IFERROR(VLOOKUP(A47,'Produtos'!$A$2:$H$101,5,FALSE),0))</f>
        <v/>
      </c>
      <c r="F47" s="15">
        <f>IF(A47="","",SUMIFS('Movimentações'!$H$2:$H$101,'Movimentações'!$D$2:$D$101,A47,'Movimentações'!$C$2:$C$101,"Entrada"))</f>
        <v/>
      </c>
      <c r="G47" s="15">
        <f>IF(A47="","",SUMIFS('Movimentações'!$O$2:$O$101,'Movimentações'!$D$2:$D$101,A47,'Movimentações'!$C$2:$C$101,"Saída"))</f>
        <v/>
      </c>
      <c r="H47" s="15">
        <f>IF(A47="","",F47+G47)</f>
        <v/>
      </c>
      <c r="I47" s="15">
        <f>IF(A47="","",IFERROR(VLOOKUP(A47,'Produtos'!$A$2:$H$101,6,FALSE),0))</f>
        <v/>
      </c>
      <c r="J47" s="13">
        <f>IF(A47="","",IF(H47&lt;=0,"Sem estoque",IF(H47&lt;I47,"Comprar","Normal")))</f>
        <v/>
      </c>
      <c r="K47" s="14">
        <f>IF(A47="","",IFERROR(H47*E47,0))</f>
        <v/>
      </c>
      <c r="N47" s="13">
        <f>IFERROR("","")</f>
        <v/>
      </c>
    </row>
    <row r="48">
      <c r="A48" s="6">
        <f>IFERROR(IF('Produtos'!A48="","",'Produtos'!A48),"")</f>
        <v/>
      </c>
      <c r="B48" s="5">
        <f>IF(A48="","",IFERROR(VLOOKUP(A48,'Produtos'!$A$2:$H$101,2,FALSE),""))</f>
        <v/>
      </c>
      <c r="C48" s="5">
        <f>IF(A48="","",IFERROR(VLOOKUP(A48,'Produtos'!$A$2:$H$101,3,FALSE),""))</f>
        <v/>
      </c>
      <c r="D48" s="6">
        <f>IF(A48="","",IFERROR(VLOOKUP(A48,'Produtos'!$A$2:$H$101,4,FALSE),""))</f>
        <v/>
      </c>
      <c r="E48" s="9">
        <f>IF(A48="","",IFERROR(VLOOKUP(A48,'Produtos'!$A$2:$H$101,5,FALSE),0))</f>
        <v/>
      </c>
      <c r="F48" s="11">
        <f>IF(A48="","",SUMIFS('Movimentações'!$H$2:$H$101,'Movimentações'!$D$2:$D$101,A48,'Movimentações'!$C$2:$C$101,"Entrada"))</f>
        <v/>
      </c>
      <c r="G48" s="11">
        <f>IF(A48="","",SUMIFS('Movimentações'!$O$2:$O$101,'Movimentações'!$D$2:$D$101,A48,'Movimentações'!$C$2:$C$101,"Saída"))</f>
        <v/>
      </c>
      <c r="H48" s="11">
        <f>IF(A48="","",F48+G48)</f>
        <v/>
      </c>
      <c r="I48" s="11">
        <f>IF(A48="","",IFERROR(VLOOKUP(A48,'Produtos'!$A$2:$H$101,6,FALSE),0))</f>
        <v/>
      </c>
      <c r="J48" s="6">
        <f>IF(A48="","",IF(H48&lt;=0,"Sem estoque",IF(H48&lt;I48,"Comprar","Normal")))</f>
        <v/>
      </c>
      <c r="K48" s="9">
        <f>IF(A48="","",IFERROR(H48*E48,0))</f>
        <v/>
      </c>
      <c r="N48" s="13">
        <f>IFERROR("","")</f>
        <v/>
      </c>
    </row>
    <row r="49">
      <c r="A49" s="13">
        <f>IFERROR(IF('Produtos'!A49="","",'Produtos'!A49),"")</f>
        <v/>
      </c>
      <c r="B49" s="12">
        <f>IF(A49="","",IFERROR(VLOOKUP(A49,'Produtos'!$A$2:$H$101,2,FALSE),""))</f>
        <v/>
      </c>
      <c r="C49" s="12">
        <f>IF(A49="","",IFERROR(VLOOKUP(A49,'Produtos'!$A$2:$H$101,3,FALSE),""))</f>
        <v/>
      </c>
      <c r="D49" s="13">
        <f>IF(A49="","",IFERROR(VLOOKUP(A49,'Produtos'!$A$2:$H$101,4,FALSE),""))</f>
        <v/>
      </c>
      <c r="E49" s="14">
        <f>IF(A49="","",IFERROR(VLOOKUP(A49,'Produtos'!$A$2:$H$101,5,FALSE),0))</f>
        <v/>
      </c>
      <c r="F49" s="15">
        <f>IF(A49="","",SUMIFS('Movimentações'!$H$2:$H$101,'Movimentações'!$D$2:$D$101,A49,'Movimentações'!$C$2:$C$101,"Entrada"))</f>
        <v/>
      </c>
      <c r="G49" s="15">
        <f>IF(A49="","",SUMIFS('Movimentações'!$O$2:$O$101,'Movimentações'!$D$2:$D$101,A49,'Movimentações'!$C$2:$C$101,"Saída"))</f>
        <v/>
      </c>
      <c r="H49" s="15">
        <f>IF(A49="","",F49+G49)</f>
        <v/>
      </c>
      <c r="I49" s="15">
        <f>IF(A49="","",IFERROR(VLOOKUP(A49,'Produtos'!$A$2:$H$101,6,FALSE),0))</f>
        <v/>
      </c>
      <c r="J49" s="13">
        <f>IF(A49="","",IF(H49&lt;=0,"Sem estoque",IF(H49&lt;I49,"Comprar","Normal")))</f>
        <v/>
      </c>
      <c r="K49" s="14">
        <f>IF(A49="","",IFERROR(H49*E49,0))</f>
        <v/>
      </c>
      <c r="N49" s="13">
        <f>IFERROR("","")</f>
        <v/>
      </c>
    </row>
    <row r="50">
      <c r="A50" s="6">
        <f>IFERROR(IF('Produtos'!A50="","",'Produtos'!A50),"")</f>
        <v/>
      </c>
      <c r="B50" s="5">
        <f>IF(A50="","",IFERROR(VLOOKUP(A50,'Produtos'!$A$2:$H$101,2,FALSE),""))</f>
        <v/>
      </c>
      <c r="C50" s="5">
        <f>IF(A50="","",IFERROR(VLOOKUP(A50,'Produtos'!$A$2:$H$101,3,FALSE),""))</f>
        <v/>
      </c>
      <c r="D50" s="6">
        <f>IF(A50="","",IFERROR(VLOOKUP(A50,'Produtos'!$A$2:$H$101,4,FALSE),""))</f>
        <v/>
      </c>
      <c r="E50" s="9">
        <f>IF(A50="","",IFERROR(VLOOKUP(A50,'Produtos'!$A$2:$H$101,5,FALSE),0))</f>
        <v/>
      </c>
      <c r="F50" s="11">
        <f>IF(A50="","",SUMIFS('Movimentações'!$H$2:$H$101,'Movimentações'!$D$2:$D$101,A50,'Movimentações'!$C$2:$C$101,"Entrada"))</f>
        <v/>
      </c>
      <c r="G50" s="11">
        <f>IF(A50="","",SUMIFS('Movimentações'!$O$2:$O$101,'Movimentações'!$D$2:$D$101,A50,'Movimentações'!$C$2:$C$101,"Saída"))</f>
        <v/>
      </c>
      <c r="H50" s="11">
        <f>IF(A50="","",F50+G50)</f>
        <v/>
      </c>
      <c r="I50" s="11">
        <f>IF(A50="","",IFERROR(VLOOKUP(A50,'Produtos'!$A$2:$H$101,6,FALSE),0))</f>
        <v/>
      </c>
      <c r="J50" s="6">
        <f>IF(A50="","",IF(H50&lt;=0,"Sem estoque",IF(H50&lt;I50,"Comprar","Normal")))</f>
        <v/>
      </c>
      <c r="K50" s="9">
        <f>IF(A50="","",IFERROR(H50*E50,0))</f>
        <v/>
      </c>
      <c r="N50" s="13">
        <f>IFERROR("","")</f>
        <v/>
      </c>
    </row>
    <row r="51">
      <c r="A51" s="13">
        <f>IFERROR(IF('Produtos'!A51="","",'Produtos'!A51),"")</f>
        <v/>
      </c>
      <c r="B51" s="12">
        <f>IF(A51="","",IFERROR(VLOOKUP(A51,'Produtos'!$A$2:$H$101,2,FALSE),""))</f>
        <v/>
      </c>
      <c r="C51" s="12">
        <f>IF(A51="","",IFERROR(VLOOKUP(A51,'Produtos'!$A$2:$H$101,3,FALSE),""))</f>
        <v/>
      </c>
      <c r="D51" s="13">
        <f>IF(A51="","",IFERROR(VLOOKUP(A51,'Produtos'!$A$2:$H$101,4,FALSE),""))</f>
        <v/>
      </c>
      <c r="E51" s="14">
        <f>IF(A51="","",IFERROR(VLOOKUP(A51,'Produtos'!$A$2:$H$101,5,FALSE),0))</f>
        <v/>
      </c>
      <c r="F51" s="15">
        <f>IF(A51="","",SUMIFS('Movimentações'!$H$2:$H$101,'Movimentações'!$D$2:$D$101,A51,'Movimentações'!$C$2:$C$101,"Entrada"))</f>
        <v/>
      </c>
      <c r="G51" s="15">
        <f>IF(A51="","",SUMIFS('Movimentações'!$O$2:$O$101,'Movimentações'!$D$2:$D$101,A51,'Movimentações'!$C$2:$C$101,"Saída"))</f>
        <v/>
      </c>
      <c r="H51" s="15">
        <f>IF(A51="","",F51+G51)</f>
        <v/>
      </c>
      <c r="I51" s="15">
        <f>IF(A51="","",IFERROR(VLOOKUP(A51,'Produtos'!$A$2:$H$101,6,FALSE),0))</f>
        <v/>
      </c>
      <c r="J51" s="13">
        <f>IF(A51="","",IF(H51&lt;=0,"Sem estoque",IF(H51&lt;I51,"Comprar","Normal")))</f>
        <v/>
      </c>
      <c r="K51" s="14">
        <f>IF(A51="","",IFERROR(H51*E51,0))</f>
        <v/>
      </c>
      <c r="N51" s="13">
        <f>IFERROR("","")</f>
        <v/>
      </c>
    </row>
    <row r="52">
      <c r="A52" s="6">
        <f>IFERROR(IF('Produtos'!A52="","",'Produtos'!A52),"")</f>
        <v/>
      </c>
      <c r="B52" s="5">
        <f>IF(A52="","",IFERROR(VLOOKUP(A52,'Produtos'!$A$2:$H$101,2,FALSE),""))</f>
        <v/>
      </c>
      <c r="C52" s="5">
        <f>IF(A52="","",IFERROR(VLOOKUP(A52,'Produtos'!$A$2:$H$101,3,FALSE),""))</f>
        <v/>
      </c>
      <c r="D52" s="6">
        <f>IF(A52="","",IFERROR(VLOOKUP(A52,'Produtos'!$A$2:$H$101,4,FALSE),""))</f>
        <v/>
      </c>
      <c r="E52" s="9">
        <f>IF(A52="","",IFERROR(VLOOKUP(A52,'Produtos'!$A$2:$H$101,5,FALSE),0))</f>
        <v/>
      </c>
      <c r="F52" s="11">
        <f>IF(A52="","",SUMIFS('Movimentações'!$H$2:$H$101,'Movimentações'!$D$2:$D$101,A52,'Movimentações'!$C$2:$C$101,"Entrada"))</f>
        <v/>
      </c>
      <c r="G52" s="11">
        <f>IF(A52="","",SUMIFS('Movimentações'!$O$2:$O$101,'Movimentações'!$D$2:$D$101,A52,'Movimentações'!$C$2:$C$101,"Saída"))</f>
        <v/>
      </c>
      <c r="H52" s="11">
        <f>IF(A52="","",F52+G52)</f>
        <v/>
      </c>
      <c r="I52" s="11">
        <f>IF(A52="","",IFERROR(VLOOKUP(A52,'Produtos'!$A$2:$H$101,6,FALSE),0))</f>
        <v/>
      </c>
      <c r="J52" s="6">
        <f>IF(A52="","",IF(H52&lt;=0,"Sem estoque",IF(H52&lt;I52,"Comprar","Normal")))</f>
        <v/>
      </c>
      <c r="K52" s="9">
        <f>IF(A52="","",IFERROR(H52*E52,0))</f>
        <v/>
      </c>
      <c r="N52" s="13">
        <f>IFERROR("","")</f>
        <v/>
      </c>
    </row>
    <row r="53">
      <c r="A53" s="13">
        <f>IFERROR(IF('Produtos'!A53="","",'Produtos'!A53),"")</f>
        <v/>
      </c>
      <c r="B53" s="12">
        <f>IF(A53="","",IFERROR(VLOOKUP(A53,'Produtos'!$A$2:$H$101,2,FALSE),""))</f>
        <v/>
      </c>
      <c r="C53" s="12">
        <f>IF(A53="","",IFERROR(VLOOKUP(A53,'Produtos'!$A$2:$H$101,3,FALSE),""))</f>
        <v/>
      </c>
      <c r="D53" s="13">
        <f>IF(A53="","",IFERROR(VLOOKUP(A53,'Produtos'!$A$2:$H$101,4,FALSE),""))</f>
        <v/>
      </c>
      <c r="E53" s="14">
        <f>IF(A53="","",IFERROR(VLOOKUP(A53,'Produtos'!$A$2:$H$101,5,FALSE),0))</f>
        <v/>
      </c>
      <c r="F53" s="15">
        <f>IF(A53="","",SUMIFS('Movimentações'!$H$2:$H$101,'Movimentações'!$D$2:$D$101,A53,'Movimentações'!$C$2:$C$101,"Entrada"))</f>
        <v/>
      </c>
      <c r="G53" s="15">
        <f>IF(A53="","",SUMIFS('Movimentações'!$O$2:$O$101,'Movimentações'!$D$2:$D$101,A53,'Movimentações'!$C$2:$C$101,"Saída"))</f>
        <v/>
      </c>
      <c r="H53" s="15">
        <f>IF(A53="","",F53+G53)</f>
        <v/>
      </c>
      <c r="I53" s="15">
        <f>IF(A53="","",IFERROR(VLOOKUP(A53,'Produtos'!$A$2:$H$101,6,FALSE),0))</f>
        <v/>
      </c>
      <c r="J53" s="13">
        <f>IF(A53="","",IF(H53&lt;=0,"Sem estoque",IF(H53&lt;I53,"Comprar","Normal")))</f>
        <v/>
      </c>
      <c r="K53" s="14">
        <f>IF(A53="","",IFERROR(H53*E53,0))</f>
        <v/>
      </c>
      <c r="N53" s="13">
        <f>IFERROR("","")</f>
        <v/>
      </c>
    </row>
    <row r="54">
      <c r="A54" s="6">
        <f>IFERROR(IF('Produtos'!A54="","",'Produtos'!A54),"")</f>
        <v/>
      </c>
      <c r="B54" s="5">
        <f>IF(A54="","",IFERROR(VLOOKUP(A54,'Produtos'!$A$2:$H$101,2,FALSE),""))</f>
        <v/>
      </c>
      <c r="C54" s="5">
        <f>IF(A54="","",IFERROR(VLOOKUP(A54,'Produtos'!$A$2:$H$101,3,FALSE),""))</f>
        <v/>
      </c>
      <c r="D54" s="6">
        <f>IF(A54="","",IFERROR(VLOOKUP(A54,'Produtos'!$A$2:$H$101,4,FALSE),""))</f>
        <v/>
      </c>
      <c r="E54" s="9">
        <f>IF(A54="","",IFERROR(VLOOKUP(A54,'Produtos'!$A$2:$H$101,5,FALSE),0))</f>
        <v/>
      </c>
      <c r="F54" s="11">
        <f>IF(A54="","",SUMIFS('Movimentações'!$H$2:$H$101,'Movimentações'!$D$2:$D$101,A54,'Movimentações'!$C$2:$C$101,"Entrada"))</f>
        <v/>
      </c>
      <c r="G54" s="11">
        <f>IF(A54="","",SUMIFS('Movimentações'!$O$2:$O$101,'Movimentações'!$D$2:$D$101,A54,'Movimentações'!$C$2:$C$101,"Saída"))</f>
        <v/>
      </c>
      <c r="H54" s="11">
        <f>IF(A54="","",F54+G54)</f>
        <v/>
      </c>
      <c r="I54" s="11">
        <f>IF(A54="","",IFERROR(VLOOKUP(A54,'Produtos'!$A$2:$H$101,6,FALSE),0))</f>
        <v/>
      </c>
      <c r="J54" s="6">
        <f>IF(A54="","",IF(H54&lt;=0,"Sem estoque",IF(H54&lt;I54,"Comprar","Normal")))</f>
        <v/>
      </c>
      <c r="K54" s="9">
        <f>IF(A54="","",IFERROR(H54*E54,0))</f>
        <v/>
      </c>
      <c r="N54" s="13">
        <f>IFERROR("","")</f>
        <v/>
      </c>
    </row>
    <row r="55">
      <c r="A55" s="13">
        <f>IFERROR(IF('Produtos'!A55="","",'Produtos'!A55),"")</f>
        <v/>
      </c>
      <c r="B55" s="12">
        <f>IF(A55="","",IFERROR(VLOOKUP(A55,'Produtos'!$A$2:$H$101,2,FALSE),""))</f>
        <v/>
      </c>
      <c r="C55" s="12">
        <f>IF(A55="","",IFERROR(VLOOKUP(A55,'Produtos'!$A$2:$H$101,3,FALSE),""))</f>
        <v/>
      </c>
      <c r="D55" s="13">
        <f>IF(A55="","",IFERROR(VLOOKUP(A55,'Produtos'!$A$2:$H$101,4,FALSE),""))</f>
        <v/>
      </c>
      <c r="E55" s="14">
        <f>IF(A55="","",IFERROR(VLOOKUP(A55,'Produtos'!$A$2:$H$101,5,FALSE),0))</f>
        <v/>
      </c>
      <c r="F55" s="15">
        <f>IF(A55="","",SUMIFS('Movimentações'!$H$2:$H$101,'Movimentações'!$D$2:$D$101,A55,'Movimentações'!$C$2:$C$101,"Entrada"))</f>
        <v/>
      </c>
      <c r="G55" s="15">
        <f>IF(A55="","",SUMIFS('Movimentações'!$O$2:$O$101,'Movimentações'!$D$2:$D$101,A55,'Movimentações'!$C$2:$C$101,"Saída"))</f>
        <v/>
      </c>
      <c r="H55" s="15">
        <f>IF(A55="","",F55+G55)</f>
        <v/>
      </c>
      <c r="I55" s="15">
        <f>IF(A55="","",IFERROR(VLOOKUP(A55,'Produtos'!$A$2:$H$101,6,FALSE),0))</f>
        <v/>
      </c>
      <c r="J55" s="13">
        <f>IF(A55="","",IF(H55&lt;=0,"Sem estoque",IF(H55&lt;I55,"Comprar","Normal")))</f>
        <v/>
      </c>
      <c r="K55" s="14">
        <f>IF(A55="","",IFERROR(H55*E55,0))</f>
        <v/>
      </c>
      <c r="N55" s="13">
        <f>IFERROR("","")</f>
        <v/>
      </c>
    </row>
    <row r="56">
      <c r="A56" s="6">
        <f>IFERROR(IF('Produtos'!A56="","",'Produtos'!A56),"")</f>
        <v/>
      </c>
      <c r="B56" s="5">
        <f>IF(A56="","",IFERROR(VLOOKUP(A56,'Produtos'!$A$2:$H$101,2,FALSE),""))</f>
        <v/>
      </c>
      <c r="C56" s="5">
        <f>IF(A56="","",IFERROR(VLOOKUP(A56,'Produtos'!$A$2:$H$101,3,FALSE),""))</f>
        <v/>
      </c>
      <c r="D56" s="6">
        <f>IF(A56="","",IFERROR(VLOOKUP(A56,'Produtos'!$A$2:$H$101,4,FALSE),""))</f>
        <v/>
      </c>
      <c r="E56" s="9">
        <f>IF(A56="","",IFERROR(VLOOKUP(A56,'Produtos'!$A$2:$H$101,5,FALSE),0))</f>
        <v/>
      </c>
      <c r="F56" s="11">
        <f>IF(A56="","",SUMIFS('Movimentações'!$H$2:$H$101,'Movimentações'!$D$2:$D$101,A56,'Movimentações'!$C$2:$C$101,"Entrada"))</f>
        <v/>
      </c>
      <c r="G56" s="11">
        <f>IF(A56="","",SUMIFS('Movimentações'!$O$2:$O$101,'Movimentações'!$D$2:$D$101,A56,'Movimentações'!$C$2:$C$101,"Saída"))</f>
        <v/>
      </c>
      <c r="H56" s="11">
        <f>IF(A56="","",F56+G56)</f>
        <v/>
      </c>
      <c r="I56" s="11">
        <f>IF(A56="","",IFERROR(VLOOKUP(A56,'Produtos'!$A$2:$H$101,6,FALSE),0))</f>
        <v/>
      </c>
      <c r="J56" s="6">
        <f>IF(A56="","",IF(H56&lt;=0,"Sem estoque",IF(H56&lt;I56,"Comprar","Normal")))</f>
        <v/>
      </c>
      <c r="K56" s="9">
        <f>IF(A56="","",IFERROR(H56*E56,0))</f>
        <v/>
      </c>
      <c r="N56" s="13">
        <f>IFERROR("","")</f>
        <v/>
      </c>
    </row>
    <row r="57">
      <c r="A57" s="13">
        <f>IFERROR(IF('Produtos'!A57="","",'Produtos'!A57),"")</f>
        <v/>
      </c>
      <c r="B57" s="12">
        <f>IF(A57="","",IFERROR(VLOOKUP(A57,'Produtos'!$A$2:$H$101,2,FALSE),""))</f>
        <v/>
      </c>
      <c r="C57" s="12">
        <f>IF(A57="","",IFERROR(VLOOKUP(A57,'Produtos'!$A$2:$H$101,3,FALSE),""))</f>
        <v/>
      </c>
      <c r="D57" s="13">
        <f>IF(A57="","",IFERROR(VLOOKUP(A57,'Produtos'!$A$2:$H$101,4,FALSE),""))</f>
        <v/>
      </c>
      <c r="E57" s="14">
        <f>IF(A57="","",IFERROR(VLOOKUP(A57,'Produtos'!$A$2:$H$101,5,FALSE),0))</f>
        <v/>
      </c>
      <c r="F57" s="15">
        <f>IF(A57="","",SUMIFS('Movimentações'!$H$2:$H$101,'Movimentações'!$D$2:$D$101,A57,'Movimentações'!$C$2:$C$101,"Entrada"))</f>
        <v/>
      </c>
      <c r="G57" s="15">
        <f>IF(A57="","",SUMIFS('Movimentações'!$O$2:$O$101,'Movimentações'!$D$2:$D$101,A57,'Movimentações'!$C$2:$C$101,"Saída"))</f>
        <v/>
      </c>
      <c r="H57" s="15">
        <f>IF(A57="","",F57+G57)</f>
        <v/>
      </c>
      <c r="I57" s="15">
        <f>IF(A57="","",IFERROR(VLOOKUP(A57,'Produtos'!$A$2:$H$101,6,FALSE),0))</f>
        <v/>
      </c>
      <c r="J57" s="13">
        <f>IF(A57="","",IF(H57&lt;=0,"Sem estoque",IF(H57&lt;I57,"Comprar","Normal")))</f>
        <v/>
      </c>
      <c r="K57" s="14">
        <f>IF(A57="","",IFERROR(H57*E57,0))</f>
        <v/>
      </c>
      <c r="N57" s="13">
        <f>IFERROR("","")</f>
        <v/>
      </c>
    </row>
    <row r="58">
      <c r="A58" s="6">
        <f>IFERROR(IF('Produtos'!A58="","",'Produtos'!A58),"")</f>
        <v/>
      </c>
      <c r="B58" s="5">
        <f>IF(A58="","",IFERROR(VLOOKUP(A58,'Produtos'!$A$2:$H$101,2,FALSE),""))</f>
        <v/>
      </c>
      <c r="C58" s="5">
        <f>IF(A58="","",IFERROR(VLOOKUP(A58,'Produtos'!$A$2:$H$101,3,FALSE),""))</f>
        <v/>
      </c>
      <c r="D58" s="6">
        <f>IF(A58="","",IFERROR(VLOOKUP(A58,'Produtos'!$A$2:$H$101,4,FALSE),""))</f>
        <v/>
      </c>
      <c r="E58" s="9">
        <f>IF(A58="","",IFERROR(VLOOKUP(A58,'Produtos'!$A$2:$H$101,5,FALSE),0))</f>
        <v/>
      </c>
      <c r="F58" s="11">
        <f>IF(A58="","",SUMIFS('Movimentações'!$H$2:$H$101,'Movimentações'!$D$2:$D$101,A58,'Movimentações'!$C$2:$C$101,"Entrada"))</f>
        <v/>
      </c>
      <c r="G58" s="11">
        <f>IF(A58="","",SUMIFS('Movimentações'!$O$2:$O$101,'Movimentações'!$D$2:$D$101,A58,'Movimentações'!$C$2:$C$101,"Saída"))</f>
        <v/>
      </c>
      <c r="H58" s="11">
        <f>IF(A58="","",F58+G58)</f>
        <v/>
      </c>
      <c r="I58" s="11">
        <f>IF(A58="","",IFERROR(VLOOKUP(A58,'Produtos'!$A$2:$H$101,6,FALSE),0))</f>
        <v/>
      </c>
      <c r="J58" s="6">
        <f>IF(A58="","",IF(H58&lt;=0,"Sem estoque",IF(H58&lt;I58,"Comprar","Normal")))</f>
        <v/>
      </c>
      <c r="K58" s="9">
        <f>IF(A58="","",IFERROR(H58*E58,0))</f>
        <v/>
      </c>
      <c r="N58" s="13">
        <f>IFERROR("","")</f>
        <v/>
      </c>
    </row>
    <row r="59">
      <c r="A59" s="13">
        <f>IFERROR(IF('Produtos'!A59="","",'Produtos'!A59),"")</f>
        <v/>
      </c>
      <c r="B59" s="12">
        <f>IF(A59="","",IFERROR(VLOOKUP(A59,'Produtos'!$A$2:$H$101,2,FALSE),""))</f>
        <v/>
      </c>
      <c r="C59" s="12">
        <f>IF(A59="","",IFERROR(VLOOKUP(A59,'Produtos'!$A$2:$H$101,3,FALSE),""))</f>
        <v/>
      </c>
      <c r="D59" s="13">
        <f>IF(A59="","",IFERROR(VLOOKUP(A59,'Produtos'!$A$2:$H$101,4,FALSE),""))</f>
        <v/>
      </c>
      <c r="E59" s="14">
        <f>IF(A59="","",IFERROR(VLOOKUP(A59,'Produtos'!$A$2:$H$101,5,FALSE),0))</f>
        <v/>
      </c>
      <c r="F59" s="15">
        <f>IF(A59="","",SUMIFS('Movimentações'!$H$2:$H$101,'Movimentações'!$D$2:$D$101,A59,'Movimentações'!$C$2:$C$101,"Entrada"))</f>
        <v/>
      </c>
      <c r="G59" s="15">
        <f>IF(A59="","",SUMIFS('Movimentações'!$O$2:$O$101,'Movimentações'!$D$2:$D$101,A59,'Movimentações'!$C$2:$C$101,"Saída"))</f>
        <v/>
      </c>
      <c r="H59" s="15">
        <f>IF(A59="","",F59+G59)</f>
        <v/>
      </c>
      <c r="I59" s="15">
        <f>IF(A59="","",IFERROR(VLOOKUP(A59,'Produtos'!$A$2:$H$101,6,FALSE),0))</f>
        <v/>
      </c>
      <c r="J59" s="13">
        <f>IF(A59="","",IF(H59&lt;=0,"Sem estoque",IF(H59&lt;I59,"Comprar","Normal")))</f>
        <v/>
      </c>
      <c r="K59" s="14">
        <f>IF(A59="","",IFERROR(H59*E59,0))</f>
        <v/>
      </c>
      <c r="N59" s="13">
        <f>IFERROR("","")</f>
        <v/>
      </c>
    </row>
    <row r="60">
      <c r="A60" s="6">
        <f>IFERROR(IF('Produtos'!A60="","",'Produtos'!A60),"")</f>
        <v/>
      </c>
      <c r="B60" s="5">
        <f>IF(A60="","",IFERROR(VLOOKUP(A60,'Produtos'!$A$2:$H$101,2,FALSE),""))</f>
        <v/>
      </c>
      <c r="C60" s="5">
        <f>IF(A60="","",IFERROR(VLOOKUP(A60,'Produtos'!$A$2:$H$101,3,FALSE),""))</f>
        <v/>
      </c>
      <c r="D60" s="6">
        <f>IF(A60="","",IFERROR(VLOOKUP(A60,'Produtos'!$A$2:$H$101,4,FALSE),""))</f>
        <v/>
      </c>
      <c r="E60" s="9">
        <f>IF(A60="","",IFERROR(VLOOKUP(A60,'Produtos'!$A$2:$H$101,5,FALSE),0))</f>
        <v/>
      </c>
      <c r="F60" s="11">
        <f>IF(A60="","",SUMIFS('Movimentações'!$H$2:$H$101,'Movimentações'!$D$2:$D$101,A60,'Movimentações'!$C$2:$C$101,"Entrada"))</f>
        <v/>
      </c>
      <c r="G60" s="11">
        <f>IF(A60="","",SUMIFS('Movimentações'!$O$2:$O$101,'Movimentações'!$D$2:$D$101,A60,'Movimentações'!$C$2:$C$101,"Saída"))</f>
        <v/>
      </c>
      <c r="H60" s="11">
        <f>IF(A60="","",F60+G60)</f>
        <v/>
      </c>
      <c r="I60" s="11">
        <f>IF(A60="","",IFERROR(VLOOKUP(A60,'Produtos'!$A$2:$H$101,6,FALSE),0))</f>
        <v/>
      </c>
      <c r="J60" s="6">
        <f>IF(A60="","",IF(H60&lt;=0,"Sem estoque",IF(H60&lt;I60,"Comprar","Normal")))</f>
        <v/>
      </c>
      <c r="K60" s="9">
        <f>IF(A60="","",IFERROR(H60*E60,0))</f>
        <v/>
      </c>
      <c r="N60" s="13">
        <f>IFERROR("","")</f>
        <v/>
      </c>
    </row>
    <row r="61">
      <c r="A61" s="13">
        <f>IFERROR(IF('Produtos'!A61="","",'Produtos'!A61),"")</f>
        <v/>
      </c>
      <c r="B61" s="12">
        <f>IF(A61="","",IFERROR(VLOOKUP(A61,'Produtos'!$A$2:$H$101,2,FALSE),""))</f>
        <v/>
      </c>
      <c r="C61" s="12">
        <f>IF(A61="","",IFERROR(VLOOKUP(A61,'Produtos'!$A$2:$H$101,3,FALSE),""))</f>
        <v/>
      </c>
      <c r="D61" s="13">
        <f>IF(A61="","",IFERROR(VLOOKUP(A61,'Produtos'!$A$2:$H$101,4,FALSE),""))</f>
        <v/>
      </c>
      <c r="E61" s="14">
        <f>IF(A61="","",IFERROR(VLOOKUP(A61,'Produtos'!$A$2:$H$101,5,FALSE),0))</f>
        <v/>
      </c>
      <c r="F61" s="15">
        <f>IF(A61="","",SUMIFS('Movimentações'!$H$2:$H$101,'Movimentações'!$D$2:$D$101,A61,'Movimentações'!$C$2:$C$101,"Entrada"))</f>
        <v/>
      </c>
      <c r="G61" s="15">
        <f>IF(A61="","",SUMIFS('Movimentações'!$O$2:$O$101,'Movimentações'!$D$2:$D$101,A61,'Movimentações'!$C$2:$C$101,"Saída"))</f>
        <v/>
      </c>
      <c r="H61" s="15">
        <f>IF(A61="","",F61+G61)</f>
        <v/>
      </c>
      <c r="I61" s="15">
        <f>IF(A61="","",IFERROR(VLOOKUP(A61,'Produtos'!$A$2:$H$101,6,FALSE),0))</f>
        <v/>
      </c>
      <c r="J61" s="13">
        <f>IF(A61="","",IF(H61&lt;=0,"Sem estoque",IF(H61&lt;I61,"Comprar","Normal")))</f>
        <v/>
      </c>
      <c r="K61" s="14">
        <f>IF(A61="","",IFERROR(H61*E61,0))</f>
        <v/>
      </c>
      <c r="N61" s="13">
        <f>IFERROR("","")</f>
        <v/>
      </c>
    </row>
    <row r="62">
      <c r="A62" s="6">
        <f>IFERROR(IF('Produtos'!A62="","",'Produtos'!A62),"")</f>
        <v/>
      </c>
      <c r="B62" s="5">
        <f>IF(A62="","",IFERROR(VLOOKUP(A62,'Produtos'!$A$2:$H$101,2,FALSE),""))</f>
        <v/>
      </c>
      <c r="C62" s="5">
        <f>IF(A62="","",IFERROR(VLOOKUP(A62,'Produtos'!$A$2:$H$101,3,FALSE),""))</f>
        <v/>
      </c>
      <c r="D62" s="6">
        <f>IF(A62="","",IFERROR(VLOOKUP(A62,'Produtos'!$A$2:$H$101,4,FALSE),""))</f>
        <v/>
      </c>
      <c r="E62" s="9">
        <f>IF(A62="","",IFERROR(VLOOKUP(A62,'Produtos'!$A$2:$H$101,5,FALSE),0))</f>
        <v/>
      </c>
      <c r="F62" s="11">
        <f>IF(A62="","",SUMIFS('Movimentações'!$H$2:$H$101,'Movimentações'!$D$2:$D$101,A62,'Movimentações'!$C$2:$C$101,"Entrada"))</f>
        <v/>
      </c>
      <c r="G62" s="11">
        <f>IF(A62="","",SUMIFS('Movimentações'!$O$2:$O$101,'Movimentações'!$D$2:$D$101,A62,'Movimentações'!$C$2:$C$101,"Saída"))</f>
        <v/>
      </c>
      <c r="H62" s="11">
        <f>IF(A62="","",F62+G62)</f>
        <v/>
      </c>
      <c r="I62" s="11">
        <f>IF(A62="","",IFERROR(VLOOKUP(A62,'Produtos'!$A$2:$H$101,6,FALSE),0))</f>
        <v/>
      </c>
      <c r="J62" s="6">
        <f>IF(A62="","",IF(H62&lt;=0,"Sem estoque",IF(H62&lt;I62,"Comprar","Normal")))</f>
        <v/>
      </c>
      <c r="K62" s="9">
        <f>IF(A62="","",IFERROR(H62*E62,0))</f>
        <v/>
      </c>
      <c r="N62" s="13">
        <f>IFERROR("","")</f>
        <v/>
      </c>
    </row>
    <row r="63">
      <c r="A63" s="13">
        <f>IFERROR(IF('Produtos'!A63="","",'Produtos'!A63),"")</f>
        <v/>
      </c>
      <c r="B63" s="12">
        <f>IF(A63="","",IFERROR(VLOOKUP(A63,'Produtos'!$A$2:$H$101,2,FALSE),""))</f>
        <v/>
      </c>
      <c r="C63" s="12">
        <f>IF(A63="","",IFERROR(VLOOKUP(A63,'Produtos'!$A$2:$H$101,3,FALSE),""))</f>
        <v/>
      </c>
      <c r="D63" s="13">
        <f>IF(A63="","",IFERROR(VLOOKUP(A63,'Produtos'!$A$2:$H$101,4,FALSE),""))</f>
        <v/>
      </c>
      <c r="E63" s="14">
        <f>IF(A63="","",IFERROR(VLOOKUP(A63,'Produtos'!$A$2:$H$101,5,FALSE),0))</f>
        <v/>
      </c>
      <c r="F63" s="15">
        <f>IF(A63="","",SUMIFS('Movimentações'!$H$2:$H$101,'Movimentações'!$D$2:$D$101,A63,'Movimentações'!$C$2:$C$101,"Entrada"))</f>
        <v/>
      </c>
      <c r="G63" s="15">
        <f>IF(A63="","",SUMIFS('Movimentações'!$O$2:$O$101,'Movimentações'!$D$2:$D$101,A63,'Movimentações'!$C$2:$C$101,"Saída"))</f>
        <v/>
      </c>
      <c r="H63" s="15">
        <f>IF(A63="","",F63+G63)</f>
        <v/>
      </c>
      <c r="I63" s="15">
        <f>IF(A63="","",IFERROR(VLOOKUP(A63,'Produtos'!$A$2:$H$101,6,FALSE),0))</f>
        <v/>
      </c>
      <c r="J63" s="13">
        <f>IF(A63="","",IF(H63&lt;=0,"Sem estoque",IF(H63&lt;I63,"Comprar","Normal")))</f>
        <v/>
      </c>
      <c r="K63" s="14">
        <f>IF(A63="","",IFERROR(H63*E63,0))</f>
        <v/>
      </c>
      <c r="N63" s="13">
        <f>IFERROR("","")</f>
        <v/>
      </c>
    </row>
    <row r="64">
      <c r="A64" s="6">
        <f>IFERROR(IF('Produtos'!A64="","",'Produtos'!A64),"")</f>
        <v/>
      </c>
      <c r="B64" s="5">
        <f>IF(A64="","",IFERROR(VLOOKUP(A64,'Produtos'!$A$2:$H$101,2,FALSE),""))</f>
        <v/>
      </c>
      <c r="C64" s="5">
        <f>IF(A64="","",IFERROR(VLOOKUP(A64,'Produtos'!$A$2:$H$101,3,FALSE),""))</f>
        <v/>
      </c>
      <c r="D64" s="6">
        <f>IF(A64="","",IFERROR(VLOOKUP(A64,'Produtos'!$A$2:$H$101,4,FALSE),""))</f>
        <v/>
      </c>
      <c r="E64" s="9">
        <f>IF(A64="","",IFERROR(VLOOKUP(A64,'Produtos'!$A$2:$H$101,5,FALSE),0))</f>
        <v/>
      </c>
      <c r="F64" s="11">
        <f>IF(A64="","",SUMIFS('Movimentações'!$H$2:$H$101,'Movimentações'!$D$2:$D$101,A64,'Movimentações'!$C$2:$C$101,"Entrada"))</f>
        <v/>
      </c>
      <c r="G64" s="11">
        <f>IF(A64="","",SUMIFS('Movimentações'!$O$2:$O$101,'Movimentações'!$D$2:$D$101,A64,'Movimentações'!$C$2:$C$101,"Saída"))</f>
        <v/>
      </c>
      <c r="H64" s="11">
        <f>IF(A64="","",F64+G64)</f>
        <v/>
      </c>
      <c r="I64" s="11">
        <f>IF(A64="","",IFERROR(VLOOKUP(A64,'Produtos'!$A$2:$H$101,6,FALSE),0))</f>
        <v/>
      </c>
      <c r="J64" s="6">
        <f>IF(A64="","",IF(H64&lt;=0,"Sem estoque",IF(H64&lt;I64,"Comprar","Normal")))</f>
        <v/>
      </c>
      <c r="K64" s="9">
        <f>IF(A64="","",IFERROR(H64*E64,0))</f>
        <v/>
      </c>
      <c r="N64" s="13">
        <f>IFERROR("","")</f>
        <v/>
      </c>
    </row>
    <row r="65">
      <c r="A65" s="13">
        <f>IFERROR(IF('Produtos'!A65="","",'Produtos'!A65),"")</f>
        <v/>
      </c>
      <c r="B65" s="12">
        <f>IF(A65="","",IFERROR(VLOOKUP(A65,'Produtos'!$A$2:$H$101,2,FALSE),""))</f>
        <v/>
      </c>
      <c r="C65" s="12">
        <f>IF(A65="","",IFERROR(VLOOKUP(A65,'Produtos'!$A$2:$H$101,3,FALSE),""))</f>
        <v/>
      </c>
      <c r="D65" s="13">
        <f>IF(A65="","",IFERROR(VLOOKUP(A65,'Produtos'!$A$2:$H$101,4,FALSE),""))</f>
        <v/>
      </c>
      <c r="E65" s="14">
        <f>IF(A65="","",IFERROR(VLOOKUP(A65,'Produtos'!$A$2:$H$101,5,FALSE),0))</f>
        <v/>
      </c>
      <c r="F65" s="15">
        <f>IF(A65="","",SUMIFS('Movimentações'!$H$2:$H$101,'Movimentações'!$D$2:$D$101,A65,'Movimentações'!$C$2:$C$101,"Entrada"))</f>
        <v/>
      </c>
      <c r="G65" s="15">
        <f>IF(A65="","",SUMIFS('Movimentações'!$O$2:$O$101,'Movimentações'!$D$2:$D$101,A65,'Movimentações'!$C$2:$C$101,"Saída"))</f>
        <v/>
      </c>
      <c r="H65" s="15">
        <f>IF(A65="","",F65+G65)</f>
        <v/>
      </c>
      <c r="I65" s="15">
        <f>IF(A65="","",IFERROR(VLOOKUP(A65,'Produtos'!$A$2:$H$101,6,FALSE),0))</f>
        <v/>
      </c>
      <c r="J65" s="13">
        <f>IF(A65="","",IF(H65&lt;=0,"Sem estoque",IF(H65&lt;I65,"Comprar","Normal")))</f>
        <v/>
      </c>
      <c r="K65" s="14">
        <f>IF(A65="","",IFERROR(H65*E65,0))</f>
        <v/>
      </c>
      <c r="N65" s="13">
        <f>IFERROR("","")</f>
        <v/>
      </c>
    </row>
    <row r="66">
      <c r="A66" s="6">
        <f>IFERROR(IF('Produtos'!A66="","",'Produtos'!A66),"")</f>
        <v/>
      </c>
      <c r="B66" s="5">
        <f>IF(A66="","",IFERROR(VLOOKUP(A66,'Produtos'!$A$2:$H$101,2,FALSE),""))</f>
        <v/>
      </c>
      <c r="C66" s="5">
        <f>IF(A66="","",IFERROR(VLOOKUP(A66,'Produtos'!$A$2:$H$101,3,FALSE),""))</f>
        <v/>
      </c>
      <c r="D66" s="6">
        <f>IF(A66="","",IFERROR(VLOOKUP(A66,'Produtos'!$A$2:$H$101,4,FALSE),""))</f>
        <v/>
      </c>
      <c r="E66" s="9">
        <f>IF(A66="","",IFERROR(VLOOKUP(A66,'Produtos'!$A$2:$H$101,5,FALSE),0))</f>
        <v/>
      </c>
      <c r="F66" s="11">
        <f>IF(A66="","",SUMIFS('Movimentações'!$H$2:$H$101,'Movimentações'!$D$2:$D$101,A66,'Movimentações'!$C$2:$C$101,"Entrada"))</f>
        <v/>
      </c>
      <c r="G66" s="11">
        <f>IF(A66="","",SUMIFS('Movimentações'!$O$2:$O$101,'Movimentações'!$D$2:$D$101,A66,'Movimentações'!$C$2:$C$101,"Saída"))</f>
        <v/>
      </c>
      <c r="H66" s="11">
        <f>IF(A66="","",F66+G66)</f>
        <v/>
      </c>
      <c r="I66" s="11">
        <f>IF(A66="","",IFERROR(VLOOKUP(A66,'Produtos'!$A$2:$H$101,6,FALSE),0))</f>
        <v/>
      </c>
      <c r="J66" s="6">
        <f>IF(A66="","",IF(H66&lt;=0,"Sem estoque",IF(H66&lt;I66,"Comprar","Normal")))</f>
        <v/>
      </c>
      <c r="K66" s="9">
        <f>IF(A66="","",IFERROR(H66*E66,0))</f>
        <v/>
      </c>
      <c r="N66" s="13">
        <f>IFERROR("","")</f>
        <v/>
      </c>
    </row>
    <row r="67">
      <c r="A67" s="13">
        <f>IFERROR(IF('Produtos'!A67="","",'Produtos'!A67),"")</f>
        <v/>
      </c>
      <c r="B67" s="12">
        <f>IF(A67="","",IFERROR(VLOOKUP(A67,'Produtos'!$A$2:$H$101,2,FALSE),""))</f>
        <v/>
      </c>
      <c r="C67" s="12">
        <f>IF(A67="","",IFERROR(VLOOKUP(A67,'Produtos'!$A$2:$H$101,3,FALSE),""))</f>
        <v/>
      </c>
      <c r="D67" s="13">
        <f>IF(A67="","",IFERROR(VLOOKUP(A67,'Produtos'!$A$2:$H$101,4,FALSE),""))</f>
        <v/>
      </c>
      <c r="E67" s="14">
        <f>IF(A67="","",IFERROR(VLOOKUP(A67,'Produtos'!$A$2:$H$101,5,FALSE),0))</f>
        <v/>
      </c>
      <c r="F67" s="15">
        <f>IF(A67="","",SUMIFS('Movimentações'!$H$2:$H$101,'Movimentações'!$D$2:$D$101,A67,'Movimentações'!$C$2:$C$101,"Entrada"))</f>
        <v/>
      </c>
      <c r="G67" s="15">
        <f>IF(A67="","",SUMIFS('Movimentações'!$O$2:$O$101,'Movimentações'!$D$2:$D$101,A67,'Movimentações'!$C$2:$C$101,"Saída"))</f>
        <v/>
      </c>
      <c r="H67" s="15">
        <f>IF(A67="","",F67+G67)</f>
        <v/>
      </c>
      <c r="I67" s="15">
        <f>IF(A67="","",IFERROR(VLOOKUP(A67,'Produtos'!$A$2:$H$101,6,FALSE),0))</f>
        <v/>
      </c>
      <c r="J67" s="13">
        <f>IF(A67="","",IF(H67&lt;=0,"Sem estoque",IF(H67&lt;I67,"Comprar","Normal")))</f>
        <v/>
      </c>
      <c r="K67" s="14">
        <f>IF(A67="","",IFERROR(H67*E67,0))</f>
        <v/>
      </c>
      <c r="N67" s="13">
        <f>IFERROR("","")</f>
        <v/>
      </c>
    </row>
    <row r="68">
      <c r="A68" s="6">
        <f>IFERROR(IF('Produtos'!A68="","",'Produtos'!A68),"")</f>
        <v/>
      </c>
      <c r="B68" s="5">
        <f>IF(A68="","",IFERROR(VLOOKUP(A68,'Produtos'!$A$2:$H$101,2,FALSE),""))</f>
        <v/>
      </c>
      <c r="C68" s="5">
        <f>IF(A68="","",IFERROR(VLOOKUP(A68,'Produtos'!$A$2:$H$101,3,FALSE),""))</f>
        <v/>
      </c>
      <c r="D68" s="6">
        <f>IF(A68="","",IFERROR(VLOOKUP(A68,'Produtos'!$A$2:$H$101,4,FALSE),""))</f>
        <v/>
      </c>
      <c r="E68" s="9">
        <f>IF(A68="","",IFERROR(VLOOKUP(A68,'Produtos'!$A$2:$H$101,5,FALSE),0))</f>
        <v/>
      </c>
      <c r="F68" s="11">
        <f>IF(A68="","",SUMIFS('Movimentações'!$H$2:$H$101,'Movimentações'!$D$2:$D$101,A68,'Movimentações'!$C$2:$C$101,"Entrada"))</f>
        <v/>
      </c>
      <c r="G68" s="11">
        <f>IF(A68="","",SUMIFS('Movimentações'!$O$2:$O$101,'Movimentações'!$D$2:$D$101,A68,'Movimentações'!$C$2:$C$101,"Saída"))</f>
        <v/>
      </c>
      <c r="H68" s="11">
        <f>IF(A68="","",F68+G68)</f>
        <v/>
      </c>
      <c r="I68" s="11">
        <f>IF(A68="","",IFERROR(VLOOKUP(A68,'Produtos'!$A$2:$H$101,6,FALSE),0))</f>
        <v/>
      </c>
      <c r="J68" s="6">
        <f>IF(A68="","",IF(H68&lt;=0,"Sem estoque",IF(H68&lt;I68,"Comprar","Normal")))</f>
        <v/>
      </c>
      <c r="K68" s="9">
        <f>IF(A68="","",IFERROR(H68*E68,0))</f>
        <v/>
      </c>
      <c r="N68" s="13">
        <f>IFERROR("","")</f>
        <v/>
      </c>
    </row>
    <row r="69">
      <c r="A69" s="13">
        <f>IFERROR(IF('Produtos'!A69="","",'Produtos'!A69),"")</f>
        <v/>
      </c>
      <c r="B69" s="12">
        <f>IF(A69="","",IFERROR(VLOOKUP(A69,'Produtos'!$A$2:$H$101,2,FALSE),""))</f>
        <v/>
      </c>
      <c r="C69" s="12">
        <f>IF(A69="","",IFERROR(VLOOKUP(A69,'Produtos'!$A$2:$H$101,3,FALSE),""))</f>
        <v/>
      </c>
      <c r="D69" s="13">
        <f>IF(A69="","",IFERROR(VLOOKUP(A69,'Produtos'!$A$2:$H$101,4,FALSE),""))</f>
        <v/>
      </c>
      <c r="E69" s="14">
        <f>IF(A69="","",IFERROR(VLOOKUP(A69,'Produtos'!$A$2:$H$101,5,FALSE),0))</f>
        <v/>
      </c>
      <c r="F69" s="15">
        <f>IF(A69="","",SUMIFS('Movimentações'!$H$2:$H$101,'Movimentações'!$D$2:$D$101,A69,'Movimentações'!$C$2:$C$101,"Entrada"))</f>
        <v/>
      </c>
      <c r="G69" s="15">
        <f>IF(A69="","",SUMIFS('Movimentações'!$O$2:$O$101,'Movimentações'!$D$2:$D$101,A69,'Movimentações'!$C$2:$C$101,"Saída"))</f>
        <v/>
      </c>
      <c r="H69" s="15">
        <f>IF(A69="","",F69+G69)</f>
        <v/>
      </c>
      <c r="I69" s="15">
        <f>IF(A69="","",IFERROR(VLOOKUP(A69,'Produtos'!$A$2:$H$101,6,FALSE),0))</f>
        <v/>
      </c>
      <c r="J69" s="13">
        <f>IF(A69="","",IF(H69&lt;=0,"Sem estoque",IF(H69&lt;I69,"Comprar","Normal")))</f>
        <v/>
      </c>
      <c r="K69" s="14">
        <f>IF(A69="","",IFERROR(H69*E69,0))</f>
        <v/>
      </c>
      <c r="N69" s="13">
        <f>IFERROR("","")</f>
        <v/>
      </c>
    </row>
    <row r="70">
      <c r="A70" s="6">
        <f>IFERROR(IF('Produtos'!A70="","",'Produtos'!A70),"")</f>
        <v/>
      </c>
      <c r="B70" s="5">
        <f>IF(A70="","",IFERROR(VLOOKUP(A70,'Produtos'!$A$2:$H$101,2,FALSE),""))</f>
        <v/>
      </c>
      <c r="C70" s="5">
        <f>IF(A70="","",IFERROR(VLOOKUP(A70,'Produtos'!$A$2:$H$101,3,FALSE),""))</f>
        <v/>
      </c>
      <c r="D70" s="6">
        <f>IF(A70="","",IFERROR(VLOOKUP(A70,'Produtos'!$A$2:$H$101,4,FALSE),""))</f>
        <v/>
      </c>
      <c r="E70" s="9">
        <f>IF(A70="","",IFERROR(VLOOKUP(A70,'Produtos'!$A$2:$H$101,5,FALSE),0))</f>
        <v/>
      </c>
      <c r="F70" s="11">
        <f>IF(A70="","",SUMIFS('Movimentações'!$H$2:$H$101,'Movimentações'!$D$2:$D$101,A70,'Movimentações'!$C$2:$C$101,"Entrada"))</f>
        <v/>
      </c>
      <c r="G70" s="11">
        <f>IF(A70="","",SUMIFS('Movimentações'!$O$2:$O$101,'Movimentações'!$D$2:$D$101,A70,'Movimentações'!$C$2:$C$101,"Saída"))</f>
        <v/>
      </c>
      <c r="H70" s="11">
        <f>IF(A70="","",F70+G70)</f>
        <v/>
      </c>
      <c r="I70" s="11">
        <f>IF(A70="","",IFERROR(VLOOKUP(A70,'Produtos'!$A$2:$H$101,6,FALSE),0))</f>
        <v/>
      </c>
      <c r="J70" s="6">
        <f>IF(A70="","",IF(H70&lt;=0,"Sem estoque",IF(H70&lt;I70,"Comprar","Normal")))</f>
        <v/>
      </c>
      <c r="K70" s="9">
        <f>IF(A70="","",IFERROR(H70*E70,0))</f>
        <v/>
      </c>
      <c r="N70" s="13">
        <f>IFERROR("","")</f>
        <v/>
      </c>
    </row>
    <row r="71">
      <c r="A71" s="13">
        <f>IFERROR(IF('Produtos'!A71="","",'Produtos'!A71),"")</f>
        <v/>
      </c>
      <c r="B71" s="12">
        <f>IF(A71="","",IFERROR(VLOOKUP(A71,'Produtos'!$A$2:$H$101,2,FALSE),""))</f>
        <v/>
      </c>
      <c r="C71" s="12">
        <f>IF(A71="","",IFERROR(VLOOKUP(A71,'Produtos'!$A$2:$H$101,3,FALSE),""))</f>
        <v/>
      </c>
      <c r="D71" s="13">
        <f>IF(A71="","",IFERROR(VLOOKUP(A71,'Produtos'!$A$2:$H$101,4,FALSE),""))</f>
        <v/>
      </c>
      <c r="E71" s="14">
        <f>IF(A71="","",IFERROR(VLOOKUP(A71,'Produtos'!$A$2:$H$101,5,FALSE),0))</f>
        <v/>
      </c>
      <c r="F71" s="15">
        <f>IF(A71="","",SUMIFS('Movimentações'!$H$2:$H$101,'Movimentações'!$D$2:$D$101,A71,'Movimentações'!$C$2:$C$101,"Entrada"))</f>
        <v/>
      </c>
      <c r="G71" s="15">
        <f>IF(A71="","",SUMIFS('Movimentações'!$O$2:$O$101,'Movimentações'!$D$2:$D$101,A71,'Movimentações'!$C$2:$C$101,"Saída"))</f>
        <v/>
      </c>
      <c r="H71" s="15">
        <f>IF(A71="","",F71+G71)</f>
        <v/>
      </c>
      <c r="I71" s="15">
        <f>IF(A71="","",IFERROR(VLOOKUP(A71,'Produtos'!$A$2:$H$101,6,FALSE),0))</f>
        <v/>
      </c>
      <c r="J71" s="13">
        <f>IF(A71="","",IF(H71&lt;=0,"Sem estoque",IF(H71&lt;I71,"Comprar","Normal")))</f>
        <v/>
      </c>
      <c r="K71" s="14">
        <f>IF(A71="","",IFERROR(H71*E71,0))</f>
        <v/>
      </c>
      <c r="N71" s="13">
        <f>IFERROR("","")</f>
        <v/>
      </c>
    </row>
    <row r="72">
      <c r="A72" s="6">
        <f>IFERROR(IF('Produtos'!A72="","",'Produtos'!A72),"")</f>
        <v/>
      </c>
      <c r="B72" s="5">
        <f>IF(A72="","",IFERROR(VLOOKUP(A72,'Produtos'!$A$2:$H$101,2,FALSE),""))</f>
        <v/>
      </c>
      <c r="C72" s="5">
        <f>IF(A72="","",IFERROR(VLOOKUP(A72,'Produtos'!$A$2:$H$101,3,FALSE),""))</f>
        <v/>
      </c>
      <c r="D72" s="6">
        <f>IF(A72="","",IFERROR(VLOOKUP(A72,'Produtos'!$A$2:$H$101,4,FALSE),""))</f>
        <v/>
      </c>
      <c r="E72" s="9">
        <f>IF(A72="","",IFERROR(VLOOKUP(A72,'Produtos'!$A$2:$H$101,5,FALSE),0))</f>
        <v/>
      </c>
      <c r="F72" s="11">
        <f>IF(A72="","",SUMIFS('Movimentações'!$H$2:$H$101,'Movimentações'!$D$2:$D$101,A72,'Movimentações'!$C$2:$C$101,"Entrada"))</f>
        <v/>
      </c>
      <c r="G72" s="11">
        <f>IF(A72="","",SUMIFS('Movimentações'!$O$2:$O$101,'Movimentações'!$D$2:$D$101,A72,'Movimentações'!$C$2:$C$101,"Saída"))</f>
        <v/>
      </c>
      <c r="H72" s="11">
        <f>IF(A72="","",F72+G72)</f>
        <v/>
      </c>
      <c r="I72" s="11">
        <f>IF(A72="","",IFERROR(VLOOKUP(A72,'Produtos'!$A$2:$H$101,6,FALSE),0))</f>
        <v/>
      </c>
      <c r="J72" s="6">
        <f>IF(A72="","",IF(H72&lt;=0,"Sem estoque",IF(H72&lt;I72,"Comprar","Normal")))</f>
        <v/>
      </c>
      <c r="K72" s="9">
        <f>IF(A72="","",IFERROR(H72*E72,0))</f>
        <v/>
      </c>
      <c r="N72" s="13">
        <f>IFERROR("","")</f>
        <v/>
      </c>
    </row>
    <row r="73">
      <c r="A73" s="13">
        <f>IFERROR(IF('Produtos'!A73="","",'Produtos'!A73),"")</f>
        <v/>
      </c>
      <c r="B73" s="12">
        <f>IF(A73="","",IFERROR(VLOOKUP(A73,'Produtos'!$A$2:$H$101,2,FALSE),""))</f>
        <v/>
      </c>
      <c r="C73" s="12">
        <f>IF(A73="","",IFERROR(VLOOKUP(A73,'Produtos'!$A$2:$H$101,3,FALSE),""))</f>
        <v/>
      </c>
      <c r="D73" s="13">
        <f>IF(A73="","",IFERROR(VLOOKUP(A73,'Produtos'!$A$2:$H$101,4,FALSE),""))</f>
        <v/>
      </c>
      <c r="E73" s="14">
        <f>IF(A73="","",IFERROR(VLOOKUP(A73,'Produtos'!$A$2:$H$101,5,FALSE),0))</f>
        <v/>
      </c>
      <c r="F73" s="15">
        <f>IF(A73="","",SUMIFS('Movimentações'!$H$2:$H$101,'Movimentações'!$D$2:$D$101,A73,'Movimentações'!$C$2:$C$101,"Entrada"))</f>
        <v/>
      </c>
      <c r="G73" s="15">
        <f>IF(A73="","",SUMIFS('Movimentações'!$O$2:$O$101,'Movimentações'!$D$2:$D$101,A73,'Movimentações'!$C$2:$C$101,"Saída"))</f>
        <v/>
      </c>
      <c r="H73" s="15">
        <f>IF(A73="","",F73+G73)</f>
        <v/>
      </c>
      <c r="I73" s="15">
        <f>IF(A73="","",IFERROR(VLOOKUP(A73,'Produtos'!$A$2:$H$101,6,FALSE),0))</f>
        <v/>
      </c>
      <c r="J73" s="13">
        <f>IF(A73="","",IF(H73&lt;=0,"Sem estoque",IF(H73&lt;I73,"Comprar","Normal")))</f>
        <v/>
      </c>
      <c r="K73" s="14">
        <f>IF(A73="","",IFERROR(H73*E73,0))</f>
        <v/>
      </c>
      <c r="N73" s="13">
        <f>IFERROR("","")</f>
        <v/>
      </c>
    </row>
    <row r="74">
      <c r="A74" s="6">
        <f>IFERROR(IF('Produtos'!A74="","",'Produtos'!A74),"")</f>
        <v/>
      </c>
      <c r="B74" s="5">
        <f>IF(A74="","",IFERROR(VLOOKUP(A74,'Produtos'!$A$2:$H$101,2,FALSE),""))</f>
        <v/>
      </c>
      <c r="C74" s="5">
        <f>IF(A74="","",IFERROR(VLOOKUP(A74,'Produtos'!$A$2:$H$101,3,FALSE),""))</f>
        <v/>
      </c>
      <c r="D74" s="6">
        <f>IF(A74="","",IFERROR(VLOOKUP(A74,'Produtos'!$A$2:$H$101,4,FALSE),""))</f>
        <v/>
      </c>
      <c r="E74" s="9">
        <f>IF(A74="","",IFERROR(VLOOKUP(A74,'Produtos'!$A$2:$H$101,5,FALSE),0))</f>
        <v/>
      </c>
      <c r="F74" s="11">
        <f>IF(A74="","",SUMIFS('Movimentações'!$H$2:$H$101,'Movimentações'!$D$2:$D$101,A74,'Movimentações'!$C$2:$C$101,"Entrada"))</f>
        <v/>
      </c>
      <c r="G74" s="11">
        <f>IF(A74="","",SUMIFS('Movimentações'!$O$2:$O$101,'Movimentações'!$D$2:$D$101,A74,'Movimentações'!$C$2:$C$101,"Saída"))</f>
        <v/>
      </c>
      <c r="H74" s="11">
        <f>IF(A74="","",F74+G74)</f>
        <v/>
      </c>
      <c r="I74" s="11">
        <f>IF(A74="","",IFERROR(VLOOKUP(A74,'Produtos'!$A$2:$H$101,6,FALSE),0))</f>
        <v/>
      </c>
      <c r="J74" s="6">
        <f>IF(A74="","",IF(H74&lt;=0,"Sem estoque",IF(H74&lt;I74,"Comprar","Normal")))</f>
        <v/>
      </c>
      <c r="K74" s="9">
        <f>IF(A74="","",IFERROR(H74*E74,0))</f>
        <v/>
      </c>
      <c r="N74" s="13">
        <f>IFERROR("","")</f>
        <v/>
      </c>
    </row>
    <row r="75">
      <c r="A75" s="13">
        <f>IFERROR(IF('Produtos'!A75="","",'Produtos'!A75),"")</f>
        <v/>
      </c>
      <c r="B75" s="12">
        <f>IF(A75="","",IFERROR(VLOOKUP(A75,'Produtos'!$A$2:$H$101,2,FALSE),""))</f>
        <v/>
      </c>
      <c r="C75" s="12">
        <f>IF(A75="","",IFERROR(VLOOKUP(A75,'Produtos'!$A$2:$H$101,3,FALSE),""))</f>
        <v/>
      </c>
      <c r="D75" s="13">
        <f>IF(A75="","",IFERROR(VLOOKUP(A75,'Produtos'!$A$2:$H$101,4,FALSE),""))</f>
        <v/>
      </c>
      <c r="E75" s="14">
        <f>IF(A75="","",IFERROR(VLOOKUP(A75,'Produtos'!$A$2:$H$101,5,FALSE),0))</f>
        <v/>
      </c>
      <c r="F75" s="15">
        <f>IF(A75="","",SUMIFS('Movimentações'!$H$2:$H$101,'Movimentações'!$D$2:$D$101,A75,'Movimentações'!$C$2:$C$101,"Entrada"))</f>
        <v/>
      </c>
      <c r="G75" s="15">
        <f>IF(A75="","",SUMIFS('Movimentações'!$O$2:$O$101,'Movimentações'!$D$2:$D$101,A75,'Movimentações'!$C$2:$C$101,"Saída"))</f>
        <v/>
      </c>
      <c r="H75" s="15">
        <f>IF(A75="","",F75+G75)</f>
        <v/>
      </c>
      <c r="I75" s="15">
        <f>IF(A75="","",IFERROR(VLOOKUP(A75,'Produtos'!$A$2:$H$101,6,FALSE),0))</f>
        <v/>
      </c>
      <c r="J75" s="13">
        <f>IF(A75="","",IF(H75&lt;=0,"Sem estoque",IF(H75&lt;I75,"Comprar","Normal")))</f>
        <v/>
      </c>
      <c r="K75" s="14">
        <f>IF(A75="","",IFERROR(H75*E75,0))</f>
        <v/>
      </c>
      <c r="N75" s="13">
        <f>IFERROR("","")</f>
        <v/>
      </c>
    </row>
    <row r="76">
      <c r="A76" s="6">
        <f>IFERROR(IF('Produtos'!A76="","",'Produtos'!A76),"")</f>
        <v/>
      </c>
      <c r="B76" s="5">
        <f>IF(A76="","",IFERROR(VLOOKUP(A76,'Produtos'!$A$2:$H$101,2,FALSE),""))</f>
        <v/>
      </c>
      <c r="C76" s="5">
        <f>IF(A76="","",IFERROR(VLOOKUP(A76,'Produtos'!$A$2:$H$101,3,FALSE),""))</f>
        <v/>
      </c>
      <c r="D76" s="6">
        <f>IF(A76="","",IFERROR(VLOOKUP(A76,'Produtos'!$A$2:$H$101,4,FALSE),""))</f>
        <v/>
      </c>
      <c r="E76" s="9">
        <f>IF(A76="","",IFERROR(VLOOKUP(A76,'Produtos'!$A$2:$H$101,5,FALSE),0))</f>
        <v/>
      </c>
      <c r="F76" s="11">
        <f>IF(A76="","",SUMIFS('Movimentações'!$H$2:$H$101,'Movimentações'!$D$2:$D$101,A76,'Movimentações'!$C$2:$C$101,"Entrada"))</f>
        <v/>
      </c>
      <c r="G76" s="11">
        <f>IF(A76="","",SUMIFS('Movimentações'!$O$2:$O$101,'Movimentações'!$D$2:$D$101,A76,'Movimentações'!$C$2:$C$101,"Saída"))</f>
        <v/>
      </c>
      <c r="H76" s="11">
        <f>IF(A76="","",F76+G76)</f>
        <v/>
      </c>
      <c r="I76" s="11">
        <f>IF(A76="","",IFERROR(VLOOKUP(A76,'Produtos'!$A$2:$H$101,6,FALSE),0))</f>
        <v/>
      </c>
      <c r="J76" s="6">
        <f>IF(A76="","",IF(H76&lt;=0,"Sem estoque",IF(H76&lt;I76,"Comprar","Normal")))</f>
        <v/>
      </c>
      <c r="K76" s="9">
        <f>IF(A76="","",IFERROR(H76*E76,0))</f>
        <v/>
      </c>
      <c r="N76" s="13">
        <f>IFERROR("","")</f>
        <v/>
      </c>
    </row>
    <row r="77">
      <c r="A77" s="13">
        <f>IFERROR(IF('Produtos'!A77="","",'Produtos'!A77),"")</f>
        <v/>
      </c>
      <c r="B77" s="12">
        <f>IF(A77="","",IFERROR(VLOOKUP(A77,'Produtos'!$A$2:$H$101,2,FALSE),""))</f>
        <v/>
      </c>
      <c r="C77" s="12">
        <f>IF(A77="","",IFERROR(VLOOKUP(A77,'Produtos'!$A$2:$H$101,3,FALSE),""))</f>
        <v/>
      </c>
      <c r="D77" s="13">
        <f>IF(A77="","",IFERROR(VLOOKUP(A77,'Produtos'!$A$2:$H$101,4,FALSE),""))</f>
        <v/>
      </c>
      <c r="E77" s="14">
        <f>IF(A77="","",IFERROR(VLOOKUP(A77,'Produtos'!$A$2:$H$101,5,FALSE),0))</f>
        <v/>
      </c>
      <c r="F77" s="15">
        <f>IF(A77="","",SUMIFS('Movimentações'!$H$2:$H$101,'Movimentações'!$D$2:$D$101,A77,'Movimentações'!$C$2:$C$101,"Entrada"))</f>
        <v/>
      </c>
      <c r="G77" s="15">
        <f>IF(A77="","",SUMIFS('Movimentações'!$O$2:$O$101,'Movimentações'!$D$2:$D$101,A77,'Movimentações'!$C$2:$C$101,"Saída"))</f>
        <v/>
      </c>
      <c r="H77" s="15">
        <f>IF(A77="","",F77+G77)</f>
        <v/>
      </c>
      <c r="I77" s="15">
        <f>IF(A77="","",IFERROR(VLOOKUP(A77,'Produtos'!$A$2:$H$101,6,FALSE),0))</f>
        <v/>
      </c>
      <c r="J77" s="13">
        <f>IF(A77="","",IF(H77&lt;=0,"Sem estoque",IF(H77&lt;I77,"Comprar","Normal")))</f>
        <v/>
      </c>
      <c r="K77" s="14">
        <f>IF(A77="","",IFERROR(H77*E77,0))</f>
        <v/>
      </c>
      <c r="N77" s="13">
        <f>IFERROR("","")</f>
        <v/>
      </c>
    </row>
    <row r="78">
      <c r="A78" s="6">
        <f>IFERROR(IF('Produtos'!A78="","",'Produtos'!A78),"")</f>
        <v/>
      </c>
      <c r="B78" s="5">
        <f>IF(A78="","",IFERROR(VLOOKUP(A78,'Produtos'!$A$2:$H$101,2,FALSE),""))</f>
        <v/>
      </c>
      <c r="C78" s="5">
        <f>IF(A78="","",IFERROR(VLOOKUP(A78,'Produtos'!$A$2:$H$101,3,FALSE),""))</f>
        <v/>
      </c>
      <c r="D78" s="6">
        <f>IF(A78="","",IFERROR(VLOOKUP(A78,'Produtos'!$A$2:$H$101,4,FALSE),""))</f>
        <v/>
      </c>
      <c r="E78" s="9">
        <f>IF(A78="","",IFERROR(VLOOKUP(A78,'Produtos'!$A$2:$H$101,5,FALSE),0))</f>
        <v/>
      </c>
      <c r="F78" s="11">
        <f>IF(A78="","",SUMIFS('Movimentações'!$H$2:$H$101,'Movimentações'!$D$2:$D$101,A78,'Movimentações'!$C$2:$C$101,"Entrada"))</f>
        <v/>
      </c>
      <c r="G78" s="11">
        <f>IF(A78="","",SUMIFS('Movimentações'!$O$2:$O$101,'Movimentações'!$D$2:$D$101,A78,'Movimentações'!$C$2:$C$101,"Saída"))</f>
        <v/>
      </c>
      <c r="H78" s="11">
        <f>IF(A78="","",F78+G78)</f>
        <v/>
      </c>
      <c r="I78" s="11">
        <f>IF(A78="","",IFERROR(VLOOKUP(A78,'Produtos'!$A$2:$H$101,6,FALSE),0))</f>
        <v/>
      </c>
      <c r="J78" s="6">
        <f>IF(A78="","",IF(H78&lt;=0,"Sem estoque",IF(H78&lt;I78,"Comprar","Normal")))</f>
        <v/>
      </c>
      <c r="K78" s="9">
        <f>IF(A78="","",IFERROR(H78*E78,0))</f>
        <v/>
      </c>
      <c r="N78" s="13">
        <f>IFERROR("","")</f>
        <v/>
      </c>
    </row>
    <row r="79">
      <c r="A79" s="13">
        <f>IFERROR(IF('Produtos'!A79="","",'Produtos'!A79),"")</f>
        <v/>
      </c>
      <c r="B79" s="12">
        <f>IF(A79="","",IFERROR(VLOOKUP(A79,'Produtos'!$A$2:$H$101,2,FALSE),""))</f>
        <v/>
      </c>
      <c r="C79" s="12">
        <f>IF(A79="","",IFERROR(VLOOKUP(A79,'Produtos'!$A$2:$H$101,3,FALSE),""))</f>
        <v/>
      </c>
      <c r="D79" s="13">
        <f>IF(A79="","",IFERROR(VLOOKUP(A79,'Produtos'!$A$2:$H$101,4,FALSE),""))</f>
        <v/>
      </c>
      <c r="E79" s="14">
        <f>IF(A79="","",IFERROR(VLOOKUP(A79,'Produtos'!$A$2:$H$101,5,FALSE),0))</f>
        <v/>
      </c>
      <c r="F79" s="15">
        <f>IF(A79="","",SUMIFS('Movimentações'!$H$2:$H$101,'Movimentações'!$D$2:$D$101,A79,'Movimentações'!$C$2:$C$101,"Entrada"))</f>
        <v/>
      </c>
      <c r="G79" s="15">
        <f>IF(A79="","",SUMIFS('Movimentações'!$O$2:$O$101,'Movimentações'!$D$2:$D$101,A79,'Movimentações'!$C$2:$C$101,"Saída"))</f>
        <v/>
      </c>
      <c r="H79" s="15">
        <f>IF(A79="","",F79+G79)</f>
        <v/>
      </c>
      <c r="I79" s="15">
        <f>IF(A79="","",IFERROR(VLOOKUP(A79,'Produtos'!$A$2:$H$101,6,FALSE),0))</f>
        <v/>
      </c>
      <c r="J79" s="13">
        <f>IF(A79="","",IF(H79&lt;=0,"Sem estoque",IF(H79&lt;I79,"Comprar","Normal")))</f>
        <v/>
      </c>
      <c r="K79" s="14">
        <f>IF(A79="","",IFERROR(H79*E79,0))</f>
        <v/>
      </c>
      <c r="N79" s="13">
        <f>IFERROR("","")</f>
        <v/>
      </c>
    </row>
    <row r="80">
      <c r="A80" s="6">
        <f>IFERROR(IF('Produtos'!A80="","",'Produtos'!A80),"")</f>
        <v/>
      </c>
      <c r="B80" s="5">
        <f>IF(A80="","",IFERROR(VLOOKUP(A80,'Produtos'!$A$2:$H$101,2,FALSE),""))</f>
        <v/>
      </c>
      <c r="C80" s="5">
        <f>IF(A80="","",IFERROR(VLOOKUP(A80,'Produtos'!$A$2:$H$101,3,FALSE),""))</f>
        <v/>
      </c>
      <c r="D80" s="6">
        <f>IF(A80="","",IFERROR(VLOOKUP(A80,'Produtos'!$A$2:$H$101,4,FALSE),""))</f>
        <v/>
      </c>
      <c r="E80" s="9">
        <f>IF(A80="","",IFERROR(VLOOKUP(A80,'Produtos'!$A$2:$H$101,5,FALSE),0))</f>
        <v/>
      </c>
      <c r="F80" s="11">
        <f>IF(A80="","",SUMIFS('Movimentações'!$H$2:$H$101,'Movimentações'!$D$2:$D$101,A80,'Movimentações'!$C$2:$C$101,"Entrada"))</f>
        <v/>
      </c>
      <c r="G80" s="11">
        <f>IF(A80="","",SUMIFS('Movimentações'!$O$2:$O$101,'Movimentações'!$D$2:$D$101,A80,'Movimentações'!$C$2:$C$101,"Saída"))</f>
        <v/>
      </c>
      <c r="H80" s="11">
        <f>IF(A80="","",F80+G80)</f>
        <v/>
      </c>
      <c r="I80" s="11">
        <f>IF(A80="","",IFERROR(VLOOKUP(A80,'Produtos'!$A$2:$H$101,6,FALSE),0))</f>
        <v/>
      </c>
      <c r="J80" s="6">
        <f>IF(A80="","",IF(H80&lt;=0,"Sem estoque",IF(H80&lt;I80,"Comprar","Normal")))</f>
        <v/>
      </c>
      <c r="K80" s="9">
        <f>IF(A80="","",IFERROR(H80*E80,0))</f>
        <v/>
      </c>
      <c r="N80" s="13">
        <f>IFERROR("","")</f>
        <v/>
      </c>
    </row>
    <row r="81">
      <c r="A81" s="13">
        <f>IFERROR(IF('Produtos'!A81="","",'Produtos'!A81),"")</f>
        <v/>
      </c>
      <c r="B81" s="12">
        <f>IF(A81="","",IFERROR(VLOOKUP(A81,'Produtos'!$A$2:$H$101,2,FALSE),""))</f>
        <v/>
      </c>
      <c r="C81" s="12">
        <f>IF(A81="","",IFERROR(VLOOKUP(A81,'Produtos'!$A$2:$H$101,3,FALSE),""))</f>
        <v/>
      </c>
      <c r="D81" s="13">
        <f>IF(A81="","",IFERROR(VLOOKUP(A81,'Produtos'!$A$2:$H$101,4,FALSE),""))</f>
        <v/>
      </c>
      <c r="E81" s="14">
        <f>IF(A81="","",IFERROR(VLOOKUP(A81,'Produtos'!$A$2:$H$101,5,FALSE),0))</f>
        <v/>
      </c>
      <c r="F81" s="15">
        <f>IF(A81="","",SUMIFS('Movimentações'!$H$2:$H$101,'Movimentações'!$D$2:$D$101,A81,'Movimentações'!$C$2:$C$101,"Entrada"))</f>
        <v/>
      </c>
      <c r="G81" s="15">
        <f>IF(A81="","",SUMIFS('Movimentações'!$O$2:$O$101,'Movimentações'!$D$2:$D$101,A81,'Movimentações'!$C$2:$C$101,"Saída"))</f>
        <v/>
      </c>
      <c r="H81" s="15">
        <f>IF(A81="","",F81+G81)</f>
        <v/>
      </c>
      <c r="I81" s="15">
        <f>IF(A81="","",IFERROR(VLOOKUP(A81,'Produtos'!$A$2:$H$101,6,FALSE),0))</f>
        <v/>
      </c>
      <c r="J81" s="13">
        <f>IF(A81="","",IF(H81&lt;=0,"Sem estoque",IF(H81&lt;I81,"Comprar","Normal")))</f>
        <v/>
      </c>
      <c r="K81" s="14">
        <f>IF(A81="","",IFERROR(H81*E81,0))</f>
        <v/>
      </c>
      <c r="N81" s="13">
        <f>IFERROR("","")</f>
        <v/>
      </c>
    </row>
    <row r="82">
      <c r="A82" s="6">
        <f>IFERROR(IF('Produtos'!A82="","",'Produtos'!A82),"")</f>
        <v/>
      </c>
      <c r="B82" s="5">
        <f>IF(A82="","",IFERROR(VLOOKUP(A82,'Produtos'!$A$2:$H$101,2,FALSE),""))</f>
        <v/>
      </c>
      <c r="C82" s="5">
        <f>IF(A82="","",IFERROR(VLOOKUP(A82,'Produtos'!$A$2:$H$101,3,FALSE),""))</f>
        <v/>
      </c>
      <c r="D82" s="6">
        <f>IF(A82="","",IFERROR(VLOOKUP(A82,'Produtos'!$A$2:$H$101,4,FALSE),""))</f>
        <v/>
      </c>
      <c r="E82" s="9">
        <f>IF(A82="","",IFERROR(VLOOKUP(A82,'Produtos'!$A$2:$H$101,5,FALSE),0))</f>
        <v/>
      </c>
      <c r="F82" s="11">
        <f>IF(A82="","",SUMIFS('Movimentações'!$H$2:$H$101,'Movimentações'!$D$2:$D$101,A82,'Movimentações'!$C$2:$C$101,"Entrada"))</f>
        <v/>
      </c>
      <c r="G82" s="11">
        <f>IF(A82="","",SUMIFS('Movimentações'!$O$2:$O$101,'Movimentações'!$D$2:$D$101,A82,'Movimentações'!$C$2:$C$101,"Saída"))</f>
        <v/>
      </c>
      <c r="H82" s="11">
        <f>IF(A82="","",F82+G82)</f>
        <v/>
      </c>
      <c r="I82" s="11">
        <f>IF(A82="","",IFERROR(VLOOKUP(A82,'Produtos'!$A$2:$H$101,6,FALSE),0))</f>
        <v/>
      </c>
      <c r="J82" s="6">
        <f>IF(A82="","",IF(H82&lt;=0,"Sem estoque",IF(H82&lt;I82,"Comprar","Normal")))</f>
        <v/>
      </c>
      <c r="K82" s="9">
        <f>IF(A82="","",IFERROR(H82*E82,0))</f>
        <v/>
      </c>
      <c r="N82" s="13">
        <f>IFERROR("","")</f>
        <v/>
      </c>
    </row>
    <row r="83">
      <c r="A83" s="13">
        <f>IFERROR(IF('Produtos'!A83="","",'Produtos'!A83),"")</f>
        <v/>
      </c>
      <c r="B83" s="12">
        <f>IF(A83="","",IFERROR(VLOOKUP(A83,'Produtos'!$A$2:$H$101,2,FALSE),""))</f>
        <v/>
      </c>
      <c r="C83" s="12">
        <f>IF(A83="","",IFERROR(VLOOKUP(A83,'Produtos'!$A$2:$H$101,3,FALSE),""))</f>
        <v/>
      </c>
      <c r="D83" s="13">
        <f>IF(A83="","",IFERROR(VLOOKUP(A83,'Produtos'!$A$2:$H$101,4,FALSE),""))</f>
        <v/>
      </c>
      <c r="E83" s="14">
        <f>IF(A83="","",IFERROR(VLOOKUP(A83,'Produtos'!$A$2:$H$101,5,FALSE),0))</f>
        <v/>
      </c>
      <c r="F83" s="15">
        <f>IF(A83="","",SUMIFS('Movimentações'!$H$2:$H$101,'Movimentações'!$D$2:$D$101,A83,'Movimentações'!$C$2:$C$101,"Entrada"))</f>
        <v/>
      </c>
      <c r="G83" s="15">
        <f>IF(A83="","",SUMIFS('Movimentações'!$O$2:$O$101,'Movimentações'!$D$2:$D$101,A83,'Movimentações'!$C$2:$C$101,"Saída"))</f>
        <v/>
      </c>
      <c r="H83" s="15">
        <f>IF(A83="","",F83+G83)</f>
        <v/>
      </c>
      <c r="I83" s="15">
        <f>IF(A83="","",IFERROR(VLOOKUP(A83,'Produtos'!$A$2:$H$101,6,FALSE),0))</f>
        <v/>
      </c>
      <c r="J83" s="13">
        <f>IF(A83="","",IF(H83&lt;=0,"Sem estoque",IF(H83&lt;I83,"Comprar","Normal")))</f>
        <v/>
      </c>
      <c r="K83" s="14">
        <f>IF(A83="","",IFERROR(H83*E83,0))</f>
        <v/>
      </c>
      <c r="N83" s="13">
        <f>IFERROR("","")</f>
        <v/>
      </c>
    </row>
    <row r="84">
      <c r="A84" s="6">
        <f>IFERROR(IF('Produtos'!A84="","",'Produtos'!A84),"")</f>
        <v/>
      </c>
      <c r="B84" s="5">
        <f>IF(A84="","",IFERROR(VLOOKUP(A84,'Produtos'!$A$2:$H$101,2,FALSE),""))</f>
        <v/>
      </c>
      <c r="C84" s="5">
        <f>IF(A84="","",IFERROR(VLOOKUP(A84,'Produtos'!$A$2:$H$101,3,FALSE),""))</f>
        <v/>
      </c>
      <c r="D84" s="6">
        <f>IF(A84="","",IFERROR(VLOOKUP(A84,'Produtos'!$A$2:$H$101,4,FALSE),""))</f>
        <v/>
      </c>
      <c r="E84" s="9">
        <f>IF(A84="","",IFERROR(VLOOKUP(A84,'Produtos'!$A$2:$H$101,5,FALSE),0))</f>
        <v/>
      </c>
      <c r="F84" s="11">
        <f>IF(A84="","",SUMIFS('Movimentações'!$H$2:$H$101,'Movimentações'!$D$2:$D$101,A84,'Movimentações'!$C$2:$C$101,"Entrada"))</f>
        <v/>
      </c>
      <c r="G84" s="11">
        <f>IF(A84="","",SUMIFS('Movimentações'!$O$2:$O$101,'Movimentações'!$D$2:$D$101,A84,'Movimentações'!$C$2:$C$101,"Saída"))</f>
        <v/>
      </c>
      <c r="H84" s="11">
        <f>IF(A84="","",F84+G84)</f>
        <v/>
      </c>
      <c r="I84" s="11">
        <f>IF(A84="","",IFERROR(VLOOKUP(A84,'Produtos'!$A$2:$H$101,6,FALSE),0))</f>
        <v/>
      </c>
      <c r="J84" s="6">
        <f>IF(A84="","",IF(H84&lt;=0,"Sem estoque",IF(H84&lt;I84,"Comprar","Normal")))</f>
        <v/>
      </c>
      <c r="K84" s="9">
        <f>IF(A84="","",IFERROR(H84*E84,0))</f>
        <v/>
      </c>
      <c r="N84" s="13">
        <f>IFERROR("","")</f>
        <v/>
      </c>
    </row>
    <row r="85">
      <c r="A85" s="13">
        <f>IFERROR(IF('Produtos'!A85="","",'Produtos'!A85),"")</f>
        <v/>
      </c>
      <c r="B85" s="12">
        <f>IF(A85="","",IFERROR(VLOOKUP(A85,'Produtos'!$A$2:$H$101,2,FALSE),""))</f>
        <v/>
      </c>
      <c r="C85" s="12">
        <f>IF(A85="","",IFERROR(VLOOKUP(A85,'Produtos'!$A$2:$H$101,3,FALSE),""))</f>
        <v/>
      </c>
      <c r="D85" s="13">
        <f>IF(A85="","",IFERROR(VLOOKUP(A85,'Produtos'!$A$2:$H$101,4,FALSE),""))</f>
        <v/>
      </c>
      <c r="E85" s="14">
        <f>IF(A85="","",IFERROR(VLOOKUP(A85,'Produtos'!$A$2:$H$101,5,FALSE),0))</f>
        <v/>
      </c>
      <c r="F85" s="15">
        <f>IF(A85="","",SUMIFS('Movimentações'!$H$2:$H$101,'Movimentações'!$D$2:$D$101,A85,'Movimentações'!$C$2:$C$101,"Entrada"))</f>
        <v/>
      </c>
      <c r="G85" s="15">
        <f>IF(A85="","",SUMIFS('Movimentações'!$O$2:$O$101,'Movimentações'!$D$2:$D$101,A85,'Movimentações'!$C$2:$C$101,"Saída"))</f>
        <v/>
      </c>
      <c r="H85" s="15">
        <f>IF(A85="","",F85+G85)</f>
        <v/>
      </c>
      <c r="I85" s="15">
        <f>IF(A85="","",IFERROR(VLOOKUP(A85,'Produtos'!$A$2:$H$101,6,FALSE),0))</f>
        <v/>
      </c>
      <c r="J85" s="13">
        <f>IF(A85="","",IF(H85&lt;=0,"Sem estoque",IF(H85&lt;I85,"Comprar","Normal")))</f>
        <v/>
      </c>
      <c r="K85" s="14">
        <f>IF(A85="","",IFERROR(H85*E85,0))</f>
        <v/>
      </c>
      <c r="N85" s="13">
        <f>IFERROR("","")</f>
        <v/>
      </c>
    </row>
    <row r="86">
      <c r="A86" s="6">
        <f>IFERROR(IF('Produtos'!A86="","",'Produtos'!A86),"")</f>
        <v/>
      </c>
      <c r="B86" s="5">
        <f>IF(A86="","",IFERROR(VLOOKUP(A86,'Produtos'!$A$2:$H$101,2,FALSE),""))</f>
        <v/>
      </c>
      <c r="C86" s="5">
        <f>IF(A86="","",IFERROR(VLOOKUP(A86,'Produtos'!$A$2:$H$101,3,FALSE),""))</f>
        <v/>
      </c>
      <c r="D86" s="6">
        <f>IF(A86="","",IFERROR(VLOOKUP(A86,'Produtos'!$A$2:$H$101,4,FALSE),""))</f>
        <v/>
      </c>
      <c r="E86" s="9">
        <f>IF(A86="","",IFERROR(VLOOKUP(A86,'Produtos'!$A$2:$H$101,5,FALSE),0))</f>
        <v/>
      </c>
      <c r="F86" s="11">
        <f>IF(A86="","",SUMIFS('Movimentações'!$H$2:$H$101,'Movimentações'!$D$2:$D$101,A86,'Movimentações'!$C$2:$C$101,"Entrada"))</f>
        <v/>
      </c>
      <c r="G86" s="11">
        <f>IF(A86="","",SUMIFS('Movimentações'!$O$2:$O$101,'Movimentações'!$D$2:$D$101,A86,'Movimentações'!$C$2:$C$101,"Saída"))</f>
        <v/>
      </c>
      <c r="H86" s="11">
        <f>IF(A86="","",F86+G86)</f>
        <v/>
      </c>
      <c r="I86" s="11">
        <f>IF(A86="","",IFERROR(VLOOKUP(A86,'Produtos'!$A$2:$H$101,6,FALSE),0))</f>
        <v/>
      </c>
      <c r="J86" s="6">
        <f>IF(A86="","",IF(H86&lt;=0,"Sem estoque",IF(H86&lt;I86,"Comprar","Normal")))</f>
        <v/>
      </c>
      <c r="K86" s="9">
        <f>IF(A86="","",IFERROR(H86*E86,0))</f>
        <v/>
      </c>
      <c r="N86" s="13">
        <f>IFERROR("","")</f>
        <v/>
      </c>
    </row>
    <row r="87">
      <c r="A87" s="13">
        <f>IFERROR(IF('Produtos'!A87="","",'Produtos'!A87),"")</f>
        <v/>
      </c>
      <c r="B87" s="12">
        <f>IF(A87="","",IFERROR(VLOOKUP(A87,'Produtos'!$A$2:$H$101,2,FALSE),""))</f>
        <v/>
      </c>
      <c r="C87" s="12">
        <f>IF(A87="","",IFERROR(VLOOKUP(A87,'Produtos'!$A$2:$H$101,3,FALSE),""))</f>
        <v/>
      </c>
      <c r="D87" s="13">
        <f>IF(A87="","",IFERROR(VLOOKUP(A87,'Produtos'!$A$2:$H$101,4,FALSE),""))</f>
        <v/>
      </c>
      <c r="E87" s="14">
        <f>IF(A87="","",IFERROR(VLOOKUP(A87,'Produtos'!$A$2:$H$101,5,FALSE),0))</f>
        <v/>
      </c>
      <c r="F87" s="15">
        <f>IF(A87="","",SUMIFS('Movimentações'!$H$2:$H$101,'Movimentações'!$D$2:$D$101,A87,'Movimentações'!$C$2:$C$101,"Entrada"))</f>
        <v/>
      </c>
      <c r="G87" s="15">
        <f>IF(A87="","",SUMIFS('Movimentações'!$O$2:$O$101,'Movimentações'!$D$2:$D$101,A87,'Movimentações'!$C$2:$C$101,"Saída"))</f>
        <v/>
      </c>
      <c r="H87" s="15">
        <f>IF(A87="","",F87+G87)</f>
        <v/>
      </c>
      <c r="I87" s="15">
        <f>IF(A87="","",IFERROR(VLOOKUP(A87,'Produtos'!$A$2:$H$101,6,FALSE),0))</f>
        <v/>
      </c>
      <c r="J87" s="13">
        <f>IF(A87="","",IF(H87&lt;=0,"Sem estoque",IF(H87&lt;I87,"Comprar","Normal")))</f>
        <v/>
      </c>
      <c r="K87" s="14">
        <f>IF(A87="","",IFERROR(H87*E87,0))</f>
        <v/>
      </c>
      <c r="N87" s="13">
        <f>IFERROR("","")</f>
        <v/>
      </c>
    </row>
    <row r="88">
      <c r="A88" s="6">
        <f>IFERROR(IF('Produtos'!A88="","",'Produtos'!A88),"")</f>
        <v/>
      </c>
      <c r="B88" s="5">
        <f>IF(A88="","",IFERROR(VLOOKUP(A88,'Produtos'!$A$2:$H$101,2,FALSE),""))</f>
        <v/>
      </c>
      <c r="C88" s="5">
        <f>IF(A88="","",IFERROR(VLOOKUP(A88,'Produtos'!$A$2:$H$101,3,FALSE),""))</f>
        <v/>
      </c>
      <c r="D88" s="6">
        <f>IF(A88="","",IFERROR(VLOOKUP(A88,'Produtos'!$A$2:$H$101,4,FALSE),""))</f>
        <v/>
      </c>
      <c r="E88" s="9">
        <f>IF(A88="","",IFERROR(VLOOKUP(A88,'Produtos'!$A$2:$H$101,5,FALSE),0))</f>
        <v/>
      </c>
      <c r="F88" s="11">
        <f>IF(A88="","",SUMIFS('Movimentações'!$H$2:$H$101,'Movimentações'!$D$2:$D$101,A88,'Movimentações'!$C$2:$C$101,"Entrada"))</f>
        <v/>
      </c>
      <c r="G88" s="11">
        <f>IF(A88="","",SUMIFS('Movimentações'!$O$2:$O$101,'Movimentações'!$D$2:$D$101,A88,'Movimentações'!$C$2:$C$101,"Saída"))</f>
        <v/>
      </c>
      <c r="H88" s="11">
        <f>IF(A88="","",F88+G88)</f>
        <v/>
      </c>
      <c r="I88" s="11">
        <f>IF(A88="","",IFERROR(VLOOKUP(A88,'Produtos'!$A$2:$H$101,6,FALSE),0))</f>
        <v/>
      </c>
      <c r="J88" s="6">
        <f>IF(A88="","",IF(H88&lt;=0,"Sem estoque",IF(H88&lt;I88,"Comprar","Normal")))</f>
        <v/>
      </c>
      <c r="K88" s="9">
        <f>IF(A88="","",IFERROR(H88*E88,0))</f>
        <v/>
      </c>
      <c r="N88" s="13">
        <f>IFERROR("","")</f>
        <v/>
      </c>
    </row>
    <row r="89">
      <c r="A89" s="13">
        <f>IFERROR(IF('Produtos'!A89="","",'Produtos'!A89),"")</f>
        <v/>
      </c>
      <c r="B89" s="12">
        <f>IF(A89="","",IFERROR(VLOOKUP(A89,'Produtos'!$A$2:$H$101,2,FALSE),""))</f>
        <v/>
      </c>
      <c r="C89" s="12">
        <f>IF(A89="","",IFERROR(VLOOKUP(A89,'Produtos'!$A$2:$H$101,3,FALSE),""))</f>
        <v/>
      </c>
      <c r="D89" s="13">
        <f>IF(A89="","",IFERROR(VLOOKUP(A89,'Produtos'!$A$2:$H$101,4,FALSE),""))</f>
        <v/>
      </c>
      <c r="E89" s="14">
        <f>IF(A89="","",IFERROR(VLOOKUP(A89,'Produtos'!$A$2:$H$101,5,FALSE),0))</f>
        <v/>
      </c>
      <c r="F89" s="15">
        <f>IF(A89="","",SUMIFS('Movimentações'!$H$2:$H$101,'Movimentações'!$D$2:$D$101,A89,'Movimentações'!$C$2:$C$101,"Entrada"))</f>
        <v/>
      </c>
      <c r="G89" s="15">
        <f>IF(A89="","",SUMIFS('Movimentações'!$O$2:$O$101,'Movimentações'!$D$2:$D$101,A89,'Movimentações'!$C$2:$C$101,"Saída"))</f>
        <v/>
      </c>
      <c r="H89" s="15">
        <f>IF(A89="","",F89+G89)</f>
        <v/>
      </c>
      <c r="I89" s="15">
        <f>IF(A89="","",IFERROR(VLOOKUP(A89,'Produtos'!$A$2:$H$101,6,FALSE),0))</f>
        <v/>
      </c>
      <c r="J89" s="13">
        <f>IF(A89="","",IF(H89&lt;=0,"Sem estoque",IF(H89&lt;I89,"Comprar","Normal")))</f>
        <v/>
      </c>
      <c r="K89" s="14">
        <f>IF(A89="","",IFERROR(H89*E89,0))</f>
        <v/>
      </c>
      <c r="N89" s="13">
        <f>IFERROR("","")</f>
        <v/>
      </c>
    </row>
    <row r="90">
      <c r="A90" s="6">
        <f>IFERROR(IF('Produtos'!A90="","",'Produtos'!A90),"")</f>
        <v/>
      </c>
      <c r="B90" s="5">
        <f>IF(A90="","",IFERROR(VLOOKUP(A90,'Produtos'!$A$2:$H$101,2,FALSE),""))</f>
        <v/>
      </c>
      <c r="C90" s="5">
        <f>IF(A90="","",IFERROR(VLOOKUP(A90,'Produtos'!$A$2:$H$101,3,FALSE),""))</f>
        <v/>
      </c>
      <c r="D90" s="6">
        <f>IF(A90="","",IFERROR(VLOOKUP(A90,'Produtos'!$A$2:$H$101,4,FALSE),""))</f>
        <v/>
      </c>
      <c r="E90" s="9">
        <f>IF(A90="","",IFERROR(VLOOKUP(A90,'Produtos'!$A$2:$H$101,5,FALSE),0))</f>
        <v/>
      </c>
      <c r="F90" s="11">
        <f>IF(A90="","",SUMIFS('Movimentações'!$H$2:$H$101,'Movimentações'!$D$2:$D$101,A90,'Movimentações'!$C$2:$C$101,"Entrada"))</f>
        <v/>
      </c>
      <c r="G90" s="11">
        <f>IF(A90="","",SUMIFS('Movimentações'!$O$2:$O$101,'Movimentações'!$D$2:$D$101,A90,'Movimentações'!$C$2:$C$101,"Saída"))</f>
        <v/>
      </c>
      <c r="H90" s="11">
        <f>IF(A90="","",F90+G90)</f>
        <v/>
      </c>
      <c r="I90" s="11">
        <f>IF(A90="","",IFERROR(VLOOKUP(A90,'Produtos'!$A$2:$H$101,6,FALSE),0))</f>
        <v/>
      </c>
      <c r="J90" s="6">
        <f>IF(A90="","",IF(H90&lt;=0,"Sem estoque",IF(H90&lt;I90,"Comprar","Normal")))</f>
        <v/>
      </c>
      <c r="K90" s="9">
        <f>IF(A90="","",IFERROR(H90*E90,0))</f>
        <v/>
      </c>
      <c r="N90" s="13">
        <f>IFERROR("","")</f>
        <v/>
      </c>
    </row>
    <row r="91">
      <c r="A91" s="13">
        <f>IFERROR(IF('Produtos'!A91="","",'Produtos'!A91),"")</f>
        <v/>
      </c>
      <c r="B91" s="12">
        <f>IF(A91="","",IFERROR(VLOOKUP(A91,'Produtos'!$A$2:$H$101,2,FALSE),""))</f>
        <v/>
      </c>
      <c r="C91" s="12">
        <f>IF(A91="","",IFERROR(VLOOKUP(A91,'Produtos'!$A$2:$H$101,3,FALSE),""))</f>
        <v/>
      </c>
      <c r="D91" s="13">
        <f>IF(A91="","",IFERROR(VLOOKUP(A91,'Produtos'!$A$2:$H$101,4,FALSE),""))</f>
        <v/>
      </c>
      <c r="E91" s="14">
        <f>IF(A91="","",IFERROR(VLOOKUP(A91,'Produtos'!$A$2:$H$101,5,FALSE),0))</f>
        <v/>
      </c>
      <c r="F91" s="15">
        <f>IF(A91="","",SUMIFS('Movimentações'!$H$2:$H$101,'Movimentações'!$D$2:$D$101,A91,'Movimentações'!$C$2:$C$101,"Entrada"))</f>
        <v/>
      </c>
      <c r="G91" s="15">
        <f>IF(A91="","",SUMIFS('Movimentações'!$O$2:$O$101,'Movimentações'!$D$2:$D$101,A91,'Movimentações'!$C$2:$C$101,"Saída"))</f>
        <v/>
      </c>
      <c r="H91" s="15">
        <f>IF(A91="","",F91+G91)</f>
        <v/>
      </c>
      <c r="I91" s="15">
        <f>IF(A91="","",IFERROR(VLOOKUP(A91,'Produtos'!$A$2:$H$101,6,FALSE),0))</f>
        <v/>
      </c>
      <c r="J91" s="13">
        <f>IF(A91="","",IF(H91&lt;=0,"Sem estoque",IF(H91&lt;I91,"Comprar","Normal")))</f>
        <v/>
      </c>
      <c r="K91" s="14">
        <f>IF(A91="","",IFERROR(H91*E91,0))</f>
        <v/>
      </c>
      <c r="N91" s="13">
        <f>IFERROR("","")</f>
        <v/>
      </c>
    </row>
    <row r="92">
      <c r="A92" s="6">
        <f>IFERROR(IF('Produtos'!A92="","",'Produtos'!A92),"")</f>
        <v/>
      </c>
      <c r="B92" s="5">
        <f>IF(A92="","",IFERROR(VLOOKUP(A92,'Produtos'!$A$2:$H$101,2,FALSE),""))</f>
        <v/>
      </c>
      <c r="C92" s="5">
        <f>IF(A92="","",IFERROR(VLOOKUP(A92,'Produtos'!$A$2:$H$101,3,FALSE),""))</f>
        <v/>
      </c>
      <c r="D92" s="6">
        <f>IF(A92="","",IFERROR(VLOOKUP(A92,'Produtos'!$A$2:$H$101,4,FALSE),""))</f>
        <v/>
      </c>
      <c r="E92" s="9">
        <f>IF(A92="","",IFERROR(VLOOKUP(A92,'Produtos'!$A$2:$H$101,5,FALSE),0))</f>
        <v/>
      </c>
      <c r="F92" s="11">
        <f>IF(A92="","",SUMIFS('Movimentações'!$H$2:$H$101,'Movimentações'!$D$2:$D$101,A92,'Movimentações'!$C$2:$C$101,"Entrada"))</f>
        <v/>
      </c>
      <c r="G92" s="11">
        <f>IF(A92="","",SUMIFS('Movimentações'!$O$2:$O$101,'Movimentações'!$D$2:$D$101,A92,'Movimentações'!$C$2:$C$101,"Saída"))</f>
        <v/>
      </c>
      <c r="H92" s="11">
        <f>IF(A92="","",F92+G92)</f>
        <v/>
      </c>
      <c r="I92" s="11">
        <f>IF(A92="","",IFERROR(VLOOKUP(A92,'Produtos'!$A$2:$H$101,6,FALSE),0))</f>
        <v/>
      </c>
      <c r="J92" s="6">
        <f>IF(A92="","",IF(H92&lt;=0,"Sem estoque",IF(H92&lt;I92,"Comprar","Normal")))</f>
        <v/>
      </c>
      <c r="K92" s="9">
        <f>IF(A92="","",IFERROR(H92*E92,0))</f>
        <v/>
      </c>
      <c r="N92" s="13">
        <f>IFERROR("","")</f>
        <v/>
      </c>
    </row>
    <row r="93">
      <c r="A93" s="13">
        <f>IFERROR(IF('Produtos'!A93="","",'Produtos'!A93),"")</f>
        <v/>
      </c>
      <c r="B93" s="12">
        <f>IF(A93="","",IFERROR(VLOOKUP(A93,'Produtos'!$A$2:$H$101,2,FALSE),""))</f>
        <v/>
      </c>
      <c r="C93" s="12">
        <f>IF(A93="","",IFERROR(VLOOKUP(A93,'Produtos'!$A$2:$H$101,3,FALSE),""))</f>
        <v/>
      </c>
      <c r="D93" s="13">
        <f>IF(A93="","",IFERROR(VLOOKUP(A93,'Produtos'!$A$2:$H$101,4,FALSE),""))</f>
        <v/>
      </c>
      <c r="E93" s="14">
        <f>IF(A93="","",IFERROR(VLOOKUP(A93,'Produtos'!$A$2:$H$101,5,FALSE),0))</f>
        <v/>
      </c>
      <c r="F93" s="15">
        <f>IF(A93="","",SUMIFS('Movimentações'!$H$2:$H$101,'Movimentações'!$D$2:$D$101,A93,'Movimentações'!$C$2:$C$101,"Entrada"))</f>
        <v/>
      </c>
      <c r="G93" s="15">
        <f>IF(A93="","",SUMIFS('Movimentações'!$O$2:$O$101,'Movimentações'!$D$2:$D$101,A93,'Movimentações'!$C$2:$C$101,"Saída"))</f>
        <v/>
      </c>
      <c r="H93" s="15">
        <f>IF(A93="","",F93+G93)</f>
        <v/>
      </c>
      <c r="I93" s="15">
        <f>IF(A93="","",IFERROR(VLOOKUP(A93,'Produtos'!$A$2:$H$101,6,FALSE),0))</f>
        <v/>
      </c>
      <c r="J93" s="13">
        <f>IF(A93="","",IF(H93&lt;=0,"Sem estoque",IF(H93&lt;I93,"Comprar","Normal")))</f>
        <v/>
      </c>
      <c r="K93" s="14">
        <f>IF(A93="","",IFERROR(H93*E93,0))</f>
        <v/>
      </c>
      <c r="N93" s="13">
        <f>IFERROR("","")</f>
        <v/>
      </c>
    </row>
    <row r="94">
      <c r="A94" s="6">
        <f>IFERROR(IF('Produtos'!A94="","",'Produtos'!A94),"")</f>
        <v/>
      </c>
      <c r="B94" s="5">
        <f>IF(A94="","",IFERROR(VLOOKUP(A94,'Produtos'!$A$2:$H$101,2,FALSE),""))</f>
        <v/>
      </c>
      <c r="C94" s="5">
        <f>IF(A94="","",IFERROR(VLOOKUP(A94,'Produtos'!$A$2:$H$101,3,FALSE),""))</f>
        <v/>
      </c>
      <c r="D94" s="6">
        <f>IF(A94="","",IFERROR(VLOOKUP(A94,'Produtos'!$A$2:$H$101,4,FALSE),""))</f>
        <v/>
      </c>
      <c r="E94" s="9">
        <f>IF(A94="","",IFERROR(VLOOKUP(A94,'Produtos'!$A$2:$H$101,5,FALSE),0))</f>
        <v/>
      </c>
      <c r="F94" s="11">
        <f>IF(A94="","",SUMIFS('Movimentações'!$H$2:$H$101,'Movimentações'!$D$2:$D$101,A94,'Movimentações'!$C$2:$C$101,"Entrada"))</f>
        <v/>
      </c>
      <c r="G94" s="11">
        <f>IF(A94="","",SUMIFS('Movimentações'!$O$2:$O$101,'Movimentações'!$D$2:$D$101,A94,'Movimentações'!$C$2:$C$101,"Saída"))</f>
        <v/>
      </c>
      <c r="H94" s="11">
        <f>IF(A94="","",F94+G94)</f>
        <v/>
      </c>
      <c r="I94" s="11">
        <f>IF(A94="","",IFERROR(VLOOKUP(A94,'Produtos'!$A$2:$H$101,6,FALSE),0))</f>
        <v/>
      </c>
      <c r="J94" s="6">
        <f>IF(A94="","",IF(H94&lt;=0,"Sem estoque",IF(H94&lt;I94,"Comprar","Normal")))</f>
        <v/>
      </c>
      <c r="K94" s="9">
        <f>IF(A94="","",IFERROR(H94*E94,0))</f>
        <v/>
      </c>
      <c r="N94" s="13">
        <f>IFERROR("","")</f>
        <v/>
      </c>
    </row>
    <row r="95">
      <c r="A95" s="13">
        <f>IFERROR(IF('Produtos'!A95="","",'Produtos'!A95),"")</f>
        <v/>
      </c>
      <c r="B95" s="12">
        <f>IF(A95="","",IFERROR(VLOOKUP(A95,'Produtos'!$A$2:$H$101,2,FALSE),""))</f>
        <v/>
      </c>
      <c r="C95" s="12">
        <f>IF(A95="","",IFERROR(VLOOKUP(A95,'Produtos'!$A$2:$H$101,3,FALSE),""))</f>
        <v/>
      </c>
      <c r="D95" s="13">
        <f>IF(A95="","",IFERROR(VLOOKUP(A95,'Produtos'!$A$2:$H$101,4,FALSE),""))</f>
        <v/>
      </c>
      <c r="E95" s="14">
        <f>IF(A95="","",IFERROR(VLOOKUP(A95,'Produtos'!$A$2:$H$101,5,FALSE),0))</f>
        <v/>
      </c>
      <c r="F95" s="15">
        <f>IF(A95="","",SUMIFS('Movimentações'!$H$2:$H$101,'Movimentações'!$D$2:$D$101,A95,'Movimentações'!$C$2:$C$101,"Entrada"))</f>
        <v/>
      </c>
      <c r="G95" s="15">
        <f>IF(A95="","",SUMIFS('Movimentações'!$O$2:$O$101,'Movimentações'!$D$2:$D$101,A95,'Movimentações'!$C$2:$C$101,"Saída"))</f>
        <v/>
      </c>
      <c r="H95" s="15">
        <f>IF(A95="","",F95+G95)</f>
        <v/>
      </c>
      <c r="I95" s="15">
        <f>IF(A95="","",IFERROR(VLOOKUP(A95,'Produtos'!$A$2:$H$101,6,FALSE),0))</f>
        <v/>
      </c>
      <c r="J95" s="13">
        <f>IF(A95="","",IF(H95&lt;=0,"Sem estoque",IF(H95&lt;I95,"Comprar","Normal")))</f>
        <v/>
      </c>
      <c r="K95" s="14">
        <f>IF(A95="","",IFERROR(H95*E95,0))</f>
        <v/>
      </c>
      <c r="N95" s="13">
        <f>IFERROR("","")</f>
        <v/>
      </c>
    </row>
    <row r="96">
      <c r="A96" s="6">
        <f>IFERROR(IF('Produtos'!A96="","",'Produtos'!A96),"")</f>
        <v/>
      </c>
      <c r="B96" s="5">
        <f>IF(A96="","",IFERROR(VLOOKUP(A96,'Produtos'!$A$2:$H$101,2,FALSE),""))</f>
        <v/>
      </c>
      <c r="C96" s="5">
        <f>IF(A96="","",IFERROR(VLOOKUP(A96,'Produtos'!$A$2:$H$101,3,FALSE),""))</f>
        <v/>
      </c>
      <c r="D96" s="6">
        <f>IF(A96="","",IFERROR(VLOOKUP(A96,'Produtos'!$A$2:$H$101,4,FALSE),""))</f>
        <v/>
      </c>
      <c r="E96" s="9">
        <f>IF(A96="","",IFERROR(VLOOKUP(A96,'Produtos'!$A$2:$H$101,5,FALSE),0))</f>
        <v/>
      </c>
      <c r="F96" s="11">
        <f>IF(A96="","",SUMIFS('Movimentações'!$H$2:$H$101,'Movimentações'!$D$2:$D$101,A96,'Movimentações'!$C$2:$C$101,"Entrada"))</f>
        <v/>
      </c>
      <c r="G96" s="11">
        <f>IF(A96="","",SUMIFS('Movimentações'!$O$2:$O$101,'Movimentações'!$D$2:$D$101,A96,'Movimentações'!$C$2:$C$101,"Saída"))</f>
        <v/>
      </c>
      <c r="H96" s="11">
        <f>IF(A96="","",F96+G96)</f>
        <v/>
      </c>
      <c r="I96" s="11">
        <f>IF(A96="","",IFERROR(VLOOKUP(A96,'Produtos'!$A$2:$H$101,6,FALSE),0))</f>
        <v/>
      </c>
      <c r="J96" s="6">
        <f>IF(A96="","",IF(H96&lt;=0,"Sem estoque",IF(H96&lt;I96,"Comprar","Normal")))</f>
        <v/>
      </c>
      <c r="K96" s="9">
        <f>IF(A96="","",IFERROR(H96*E96,0))</f>
        <v/>
      </c>
      <c r="N96" s="13">
        <f>IFERROR("","")</f>
        <v/>
      </c>
    </row>
    <row r="97">
      <c r="A97" s="13">
        <f>IFERROR(IF('Produtos'!A97="","",'Produtos'!A97),"")</f>
        <v/>
      </c>
      <c r="B97" s="12">
        <f>IF(A97="","",IFERROR(VLOOKUP(A97,'Produtos'!$A$2:$H$101,2,FALSE),""))</f>
        <v/>
      </c>
      <c r="C97" s="12">
        <f>IF(A97="","",IFERROR(VLOOKUP(A97,'Produtos'!$A$2:$H$101,3,FALSE),""))</f>
        <v/>
      </c>
      <c r="D97" s="13">
        <f>IF(A97="","",IFERROR(VLOOKUP(A97,'Produtos'!$A$2:$H$101,4,FALSE),""))</f>
        <v/>
      </c>
      <c r="E97" s="14">
        <f>IF(A97="","",IFERROR(VLOOKUP(A97,'Produtos'!$A$2:$H$101,5,FALSE),0))</f>
        <v/>
      </c>
      <c r="F97" s="15">
        <f>IF(A97="","",SUMIFS('Movimentações'!$H$2:$H$101,'Movimentações'!$D$2:$D$101,A97,'Movimentações'!$C$2:$C$101,"Entrada"))</f>
        <v/>
      </c>
      <c r="G97" s="15">
        <f>IF(A97="","",SUMIFS('Movimentações'!$O$2:$O$101,'Movimentações'!$D$2:$D$101,A97,'Movimentações'!$C$2:$C$101,"Saída"))</f>
        <v/>
      </c>
      <c r="H97" s="15">
        <f>IF(A97="","",F97+G97)</f>
        <v/>
      </c>
      <c r="I97" s="15">
        <f>IF(A97="","",IFERROR(VLOOKUP(A97,'Produtos'!$A$2:$H$101,6,FALSE),0))</f>
        <v/>
      </c>
      <c r="J97" s="13">
        <f>IF(A97="","",IF(H97&lt;=0,"Sem estoque",IF(H97&lt;I97,"Comprar","Normal")))</f>
        <v/>
      </c>
      <c r="K97" s="14">
        <f>IF(A97="","",IFERROR(H97*E97,0))</f>
        <v/>
      </c>
      <c r="N97" s="13">
        <f>IFERROR("","")</f>
        <v/>
      </c>
    </row>
    <row r="98">
      <c r="A98" s="6">
        <f>IFERROR(IF('Produtos'!A98="","",'Produtos'!A98),"")</f>
        <v/>
      </c>
      <c r="B98" s="5">
        <f>IF(A98="","",IFERROR(VLOOKUP(A98,'Produtos'!$A$2:$H$101,2,FALSE),""))</f>
        <v/>
      </c>
      <c r="C98" s="5">
        <f>IF(A98="","",IFERROR(VLOOKUP(A98,'Produtos'!$A$2:$H$101,3,FALSE),""))</f>
        <v/>
      </c>
      <c r="D98" s="6">
        <f>IF(A98="","",IFERROR(VLOOKUP(A98,'Produtos'!$A$2:$H$101,4,FALSE),""))</f>
        <v/>
      </c>
      <c r="E98" s="9">
        <f>IF(A98="","",IFERROR(VLOOKUP(A98,'Produtos'!$A$2:$H$101,5,FALSE),0))</f>
        <v/>
      </c>
      <c r="F98" s="11">
        <f>IF(A98="","",SUMIFS('Movimentações'!$H$2:$H$101,'Movimentações'!$D$2:$D$101,A98,'Movimentações'!$C$2:$C$101,"Entrada"))</f>
        <v/>
      </c>
      <c r="G98" s="11">
        <f>IF(A98="","",SUMIFS('Movimentações'!$O$2:$O$101,'Movimentações'!$D$2:$D$101,A98,'Movimentações'!$C$2:$C$101,"Saída"))</f>
        <v/>
      </c>
      <c r="H98" s="11">
        <f>IF(A98="","",F98+G98)</f>
        <v/>
      </c>
      <c r="I98" s="11">
        <f>IF(A98="","",IFERROR(VLOOKUP(A98,'Produtos'!$A$2:$H$101,6,FALSE),0))</f>
        <v/>
      </c>
      <c r="J98" s="6">
        <f>IF(A98="","",IF(H98&lt;=0,"Sem estoque",IF(H98&lt;I98,"Comprar","Normal")))</f>
        <v/>
      </c>
      <c r="K98" s="9">
        <f>IF(A98="","",IFERROR(H98*E98,0))</f>
        <v/>
      </c>
      <c r="N98" s="13">
        <f>IFERROR("","")</f>
        <v/>
      </c>
    </row>
    <row r="99">
      <c r="A99" s="13">
        <f>IFERROR(IF('Produtos'!A99="","",'Produtos'!A99),"")</f>
        <v/>
      </c>
      <c r="B99" s="12">
        <f>IF(A99="","",IFERROR(VLOOKUP(A99,'Produtos'!$A$2:$H$101,2,FALSE),""))</f>
        <v/>
      </c>
      <c r="C99" s="12">
        <f>IF(A99="","",IFERROR(VLOOKUP(A99,'Produtos'!$A$2:$H$101,3,FALSE),""))</f>
        <v/>
      </c>
      <c r="D99" s="13">
        <f>IF(A99="","",IFERROR(VLOOKUP(A99,'Produtos'!$A$2:$H$101,4,FALSE),""))</f>
        <v/>
      </c>
      <c r="E99" s="14">
        <f>IF(A99="","",IFERROR(VLOOKUP(A99,'Produtos'!$A$2:$H$101,5,FALSE),0))</f>
        <v/>
      </c>
      <c r="F99" s="15">
        <f>IF(A99="","",SUMIFS('Movimentações'!$H$2:$H$101,'Movimentações'!$D$2:$D$101,A99,'Movimentações'!$C$2:$C$101,"Entrada"))</f>
        <v/>
      </c>
      <c r="G99" s="15">
        <f>IF(A99="","",SUMIFS('Movimentações'!$O$2:$O$101,'Movimentações'!$D$2:$D$101,A99,'Movimentações'!$C$2:$C$101,"Saída"))</f>
        <v/>
      </c>
      <c r="H99" s="15">
        <f>IF(A99="","",F99+G99)</f>
        <v/>
      </c>
      <c r="I99" s="15">
        <f>IF(A99="","",IFERROR(VLOOKUP(A99,'Produtos'!$A$2:$H$101,6,FALSE),0))</f>
        <v/>
      </c>
      <c r="J99" s="13">
        <f>IF(A99="","",IF(H99&lt;=0,"Sem estoque",IF(H99&lt;I99,"Comprar","Normal")))</f>
        <v/>
      </c>
      <c r="K99" s="14">
        <f>IF(A99="","",IFERROR(H99*E99,0))</f>
        <v/>
      </c>
      <c r="N99" s="13">
        <f>IFERROR("","")</f>
        <v/>
      </c>
    </row>
    <row r="100">
      <c r="A100" s="6">
        <f>IFERROR(IF('Produtos'!A100="","",'Produtos'!A100),"")</f>
        <v/>
      </c>
      <c r="B100" s="5">
        <f>IF(A100="","",IFERROR(VLOOKUP(A100,'Produtos'!$A$2:$H$101,2,FALSE),""))</f>
        <v/>
      </c>
      <c r="C100" s="5">
        <f>IF(A100="","",IFERROR(VLOOKUP(A100,'Produtos'!$A$2:$H$101,3,FALSE),""))</f>
        <v/>
      </c>
      <c r="D100" s="6">
        <f>IF(A100="","",IFERROR(VLOOKUP(A100,'Produtos'!$A$2:$H$101,4,FALSE),""))</f>
        <v/>
      </c>
      <c r="E100" s="9">
        <f>IF(A100="","",IFERROR(VLOOKUP(A100,'Produtos'!$A$2:$H$101,5,FALSE),0))</f>
        <v/>
      </c>
      <c r="F100" s="11">
        <f>IF(A100="","",SUMIFS('Movimentações'!$H$2:$H$101,'Movimentações'!$D$2:$D$101,A100,'Movimentações'!$C$2:$C$101,"Entrada"))</f>
        <v/>
      </c>
      <c r="G100" s="11">
        <f>IF(A100="","",SUMIFS('Movimentações'!$O$2:$O$101,'Movimentações'!$D$2:$D$101,A100,'Movimentações'!$C$2:$C$101,"Saída"))</f>
        <v/>
      </c>
      <c r="H100" s="11">
        <f>IF(A100="","",F100+G100)</f>
        <v/>
      </c>
      <c r="I100" s="11">
        <f>IF(A100="","",IFERROR(VLOOKUP(A100,'Produtos'!$A$2:$H$101,6,FALSE),0))</f>
        <v/>
      </c>
      <c r="J100" s="6">
        <f>IF(A100="","",IF(H100&lt;=0,"Sem estoque",IF(H100&lt;I100,"Comprar","Normal")))</f>
        <v/>
      </c>
      <c r="K100" s="9">
        <f>IF(A100="","",IFERROR(H100*E100,0))</f>
        <v/>
      </c>
      <c r="N100" s="13">
        <f>IFERROR("","")</f>
        <v/>
      </c>
    </row>
    <row r="101">
      <c r="A101" s="13">
        <f>IFERROR(IF('Produtos'!A101="","",'Produtos'!A101),"")</f>
        <v/>
      </c>
      <c r="B101" s="12">
        <f>IF(A101="","",IFERROR(VLOOKUP(A101,'Produtos'!$A$2:$H$101,2,FALSE),""))</f>
        <v/>
      </c>
      <c r="C101" s="12">
        <f>IF(A101="","",IFERROR(VLOOKUP(A101,'Produtos'!$A$2:$H$101,3,FALSE),""))</f>
        <v/>
      </c>
      <c r="D101" s="13">
        <f>IF(A101="","",IFERROR(VLOOKUP(A101,'Produtos'!$A$2:$H$101,4,FALSE),""))</f>
        <v/>
      </c>
      <c r="E101" s="14">
        <f>IF(A101="","",IFERROR(VLOOKUP(A101,'Produtos'!$A$2:$H$101,5,FALSE),0))</f>
        <v/>
      </c>
      <c r="F101" s="15">
        <f>IF(A101="","",SUMIFS('Movimentações'!$H$2:$H$101,'Movimentações'!$D$2:$D$101,A101,'Movimentações'!$C$2:$C$101,"Entrada"))</f>
        <v/>
      </c>
      <c r="G101" s="15">
        <f>IF(A101="","",SUMIFS('Movimentações'!$O$2:$O$101,'Movimentações'!$D$2:$D$101,A101,'Movimentações'!$C$2:$C$101,"Saída"))</f>
        <v/>
      </c>
      <c r="H101" s="15">
        <f>IF(A101="","",F101+G101)</f>
        <v/>
      </c>
      <c r="I101" s="15">
        <f>IF(A101="","",IFERROR(VLOOKUP(A101,'Produtos'!$A$2:$H$101,6,FALSE),0))</f>
        <v/>
      </c>
      <c r="J101" s="13">
        <f>IF(A101="","",IF(H101&lt;=0,"Sem estoque",IF(H101&lt;I101,"Comprar","Normal")))</f>
        <v/>
      </c>
      <c r="K101" s="14">
        <f>IF(A101="","",IFERROR(H101*E101,0))</f>
        <v/>
      </c>
      <c r="N101" s="13">
        <f>IFERROR("","")</f>
        <v/>
      </c>
    </row>
  </sheetData>
  <conditionalFormatting sqref="J2:J101">
    <cfRule type="expression" priority="1" dxfId="0" stopIfTrue="1">
      <formula>J2="Comprar"</formula>
    </cfRule>
    <cfRule type="expression" priority="2" dxfId="0" stopIfTrue="1">
      <formula>J2="Sem estoque"</formula>
    </cfRule>
    <cfRule type="expression" priority="3" dxfId="1" stopIfTrue="1">
      <formula>J2="Normal"</formula>
    </cfRule>
  </conditionalFormatting>
  <pageMargins left="0.75" right="0.75" top="1" bottom="1" header="0.5" footer="0.5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22" customWidth="1" min="3" max="3"/>
    <col width="12" customWidth="1" min="4" max="4"/>
    <col width="16" customWidth="1" min="5" max="5"/>
    <col width="17" customWidth="1" min="6" max="6"/>
    <col width="31" customWidth="1" min="7" max="7"/>
    <col width="23" customWidth="1" min="8" max="8"/>
  </cols>
  <sheetData>
    <row r="1" ht="28" customHeight="1">
      <c r="A1" s="1" t="inlineStr">
        <is>
          <t>SKU</t>
        </is>
      </c>
      <c r="B1" s="1" t="inlineStr">
        <is>
          <t>Produto</t>
        </is>
      </c>
      <c r="C1" s="1" t="inlineStr">
        <is>
          <t>Categoria</t>
        </is>
      </c>
      <c r="D1" s="1" t="inlineStr">
        <is>
          <t>Unidade</t>
        </is>
      </c>
      <c r="E1" s="1" t="inlineStr">
        <is>
          <t>Custo Padrão</t>
        </is>
      </c>
      <c r="F1" s="1" t="inlineStr">
        <is>
          <t>Estoque Mínimo</t>
        </is>
      </c>
      <c r="G1" s="1" t="inlineStr">
        <is>
          <t>Fornecedor</t>
        </is>
      </c>
      <c r="H1" s="1" t="inlineStr">
        <is>
          <t>Cidade do Fornecedor</t>
        </is>
      </c>
    </row>
    <row r="2">
      <c r="A2" s="4" t="inlineStr">
        <is>
          <t>CAF500</t>
        </is>
      </c>
      <c r="B2" s="2" t="inlineStr">
        <is>
          <t>Café Torrado 500 g</t>
        </is>
      </c>
      <c r="C2" s="2" t="inlineStr">
        <is>
          <t>Alimentos</t>
        </is>
      </c>
      <c r="D2" s="4" t="inlineStr">
        <is>
          <t>UN</t>
        </is>
      </c>
      <c r="E2" s="8" t="n">
        <v>28.9</v>
      </c>
      <c r="F2" s="7" t="n">
        <v>40</v>
      </c>
      <c r="G2" s="2" t="inlineStr">
        <is>
          <t>Torrefação Paulista Ltda.</t>
        </is>
      </c>
      <c r="H2" s="4" t="inlineStr">
        <is>
          <t>São Paulo/SP</t>
        </is>
      </c>
    </row>
    <row r="3">
      <c r="A3" s="4" t="inlineStr">
        <is>
          <t>COP200</t>
        </is>
      </c>
      <c r="B3" s="2" t="inlineStr">
        <is>
          <t>Copo Descartável 200 ml</t>
        </is>
      </c>
      <c r="C3" s="2" t="inlineStr">
        <is>
          <t>Embalagens</t>
        </is>
      </c>
      <c r="D3" s="4" t="inlineStr">
        <is>
          <t>PCT</t>
        </is>
      </c>
      <c r="E3" s="8" t="n">
        <v>11.8</v>
      </c>
      <c r="F3" s="7" t="n">
        <v>50</v>
      </c>
      <c r="G3" s="2" t="inlineStr">
        <is>
          <t>Embalagens Campinas Ltda.</t>
        </is>
      </c>
      <c r="H3" s="4" t="inlineStr">
        <is>
          <t>Campinas/SP</t>
        </is>
      </c>
    </row>
    <row r="4">
      <c r="A4" s="4" t="inlineStr">
        <is>
          <t>CAMM</t>
        </is>
      </c>
      <c r="B4" s="2" t="inlineStr">
        <is>
          <t>Camiseta Básica M</t>
        </is>
      </c>
      <c r="C4" s="2" t="inlineStr">
        <is>
          <t>Vestuário</t>
        </is>
      </c>
      <c r="D4" s="4" t="inlineStr">
        <is>
          <t>UN</t>
        </is>
      </c>
      <c r="E4" s="8" t="n">
        <v>38.5</v>
      </c>
      <c r="F4" s="7" t="n">
        <v>25</v>
      </c>
      <c r="G4" s="2" t="inlineStr">
        <is>
          <t>Confecções Sorocaba ME</t>
        </is>
      </c>
      <c r="H4" s="4" t="inlineStr">
        <is>
          <t>Sorocaba/SP</t>
        </is>
      </c>
    </row>
    <row r="5">
      <c r="A5" s="4" t="inlineStr">
        <is>
          <t>SABART</t>
        </is>
      </c>
      <c r="B5" s="2" t="inlineStr">
        <is>
          <t>Sabonete Artesanal</t>
        </is>
      </c>
      <c r="C5" s="2" t="inlineStr">
        <is>
          <t>Cosméticos</t>
        </is>
      </c>
      <c r="D5" s="4" t="inlineStr">
        <is>
          <t>UN</t>
        </is>
      </c>
      <c r="E5" s="8" t="n">
        <v>8.199999999999999</v>
      </c>
      <c r="F5" s="7" t="n">
        <v>30</v>
      </c>
      <c r="G5" s="2" t="inlineStr">
        <is>
          <t>Essências do Interior ME</t>
        </is>
      </c>
      <c r="H5" s="4" t="inlineStr">
        <is>
          <t>Ribeirão Preto/SP</t>
        </is>
      </c>
    </row>
    <row r="6">
      <c r="A6" s="4" t="inlineStr">
        <is>
          <t>CXMED</t>
        </is>
      </c>
      <c r="B6" s="2" t="inlineStr">
        <is>
          <t>Caixa de Papelão Média</t>
        </is>
      </c>
      <c r="C6" s="2" t="inlineStr">
        <is>
          <t>Embalagens</t>
        </is>
      </c>
      <c r="D6" s="4" t="inlineStr">
        <is>
          <t>UN</t>
        </is>
      </c>
      <c r="E6" s="8" t="n">
        <v>4.2</v>
      </c>
      <c r="F6" s="7" t="n">
        <v>50</v>
      </c>
      <c r="G6" s="2" t="inlineStr">
        <is>
          <t>Papelão Jundiaí Ltda.</t>
        </is>
      </c>
      <c r="H6" s="4" t="inlineStr">
        <is>
          <t>Jundiaí/SP</t>
        </is>
      </c>
    </row>
    <row r="7">
      <c r="A7" s="4" t="inlineStr">
        <is>
          <t>ETIQ</t>
        </is>
      </c>
      <c r="B7" s="2" t="inlineStr">
        <is>
          <t>Etiqueta Adesiva</t>
        </is>
      </c>
      <c r="C7" s="2" t="inlineStr">
        <is>
          <t>Material de Escritório</t>
        </is>
      </c>
      <c r="D7" s="4" t="inlineStr">
        <is>
          <t>RL</t>
        </is>
      </c>
      <c r="E7" s="8" t="n">
        <v>14.9</v>
      </c>
      <c r="F7" s="7" t="n">
        <v>20</v>
      </c>
      <c r="G7" s="2" t="inlineStr">
        <is>
          <t>Rótulos Paulista ME</t>
        </is>
      </c>
      <c r="H7" s="4" t="inlineStr">
        <is>
          <t>São Paulo/SP</t>
        </is>
      </c>
    </row>
    <row r="8">
      <c r="A8" s="4" t="inlineStr">
        <is>
          <t>CANAZ</t>
        </is>
      </c>
      <c r="B8" s="2" t="inlineStr">
        <is>
          <t>Caneta Esferográfica Azul</t>
        </is>
      </c>
      <c r="C8" s="2" t="inlineStr">
        <is>
          <t>Material de Escritório</t>
        </is>
      </c>
      <c r="D8" s="4" t="inlineStr">
        <is>
          <t>UN</t>
        </is>
      </c>
      <c r="E8" s="8" t="n">
        <v>2.5</v>
      </c>
      <c r="F8" s="7" t="n">
        <v>50</v>
      </c>
      <c r="G8" s="2" t="inlineStr">
        <is>
          <t>Papelaria Campinas Ltda.</t>
        </is>
      </c>
      <c r="H8" s="4" t="inlineStr">
        <is>
          <t>Campinas/SP</t>
        </is>
      </c>
    </row>
    <row r="9">
      <c r="A9" s="4" t="inlineStr">
        <is>
          <t>SACKM</t>
        </is>
      </c>
      <c r="B9" s="2" t="inlineStr">
        <is>
          <t>Sacola Kraft Média</t>
        </is>
      </c>
      <c r="C9" s="2" t="inlineStr">
        <is>
          <t>Embalagens</t>
        </is>
      </c>
      <c r="D9" s="4" t="inlineStr">
        <is>
          <t>UN</t>
        </is>
      </c>
      <c r="E9" s="8" t="n">
        <v>3.2</v>
      </c>
      <c r="F9" s="7" t="n">
        <v>40</v>
      </c>
      <c r="G9" s="2" t="inlineStr">
        <is>
          <t>Kraft Sorocaba ME</t>
        </is>
      </c>
      <c r="H9" s="4" t="inlineStr">
        <is>
          <t>Sorocaba/SP</t>
        </is>
      </c>
    </row>
    <row r="10">
      <c r="A10" s="4" t="n"/>
      <c r="B10" s="2" t="n"/>
      <c r="C10" s="2" t="n"/>
      <c r="D10" s="4" t="n"/>
      <c r="E10" s="8" t="n"/>
      <c r="F10" s="7" t="n"/>
      <c r="G10" s="2" t="n"/>
      <c r="H10" s="4" t="n"/>
    </row>
    <row r="11">
      <c r="A11" s="4" t="n"/>
      <c r="B11" s="2" t="n"/>
      <c r="C11" s="2" t="n"/>
      <c r="D11" s="4" t="n"/>
      <c r="E11" s="8" t="n"/>
      <c r="F11" s="7" t="n"/>
      <c r="G11" s="2" t="n"/>
      <c r="H11" s="4" t="n"/>
    </row>
    <row r="12">
      <c r="A12" s="4" t="n"/>
      <c r="B12" s="2" t="n"/>
      <c r="C12" s="2" t="n"/>
      <c r="D12" s="4" t="n"/>
      <c r="E12" s="8" t="n"/>
      <c r="F12" s="7" t="n"/>
      <c r="G12" s="2" t="n"/>
      <c r="H12" s="4" t="n"/>
    </row>
    <row r="13">
      <c r="A13" s="4" t="n"/>
      <c r="B13" s="2" t="n"/>
      <c r="C13" s="2" t="n"/>
      <c r="D13" s="4" t="n"/>
      <c r="E13" s="8" t="n"/>
      <c r="F13" s="7" t="n"/>
      <c r="G13" s="2" t="n"/>
      <c r="H13" s="4" t="n"/>
    </row>
    <row r="14">
      <c r="A14" s="4" t="n"/>
      <c r="B14" s="2" t="n"/>
      <c r="C14" s="2" t="n"/>
      <c r="D14" s="4" t="n"/>
      <c r="E14" s="8" t="n"/>
      <c r="F14" s="7" t="n"/>
      <c r="G14" s="2" t="n"/>
      <c r="H14" s="4" t="n"/>
    </row>
    <row r="15">
      <c r="A15" s="4" t="n"/>
      <c r="B15" s="2" t="n"/>
      <c r="C15" s="2" t="n"/>
      <c r="D15" s="4" t="n"/>
      <c r="E15" s="8" t="n"/>
      <c r="F15" s="7" t="n"/>
      <c r="G15" s="2" t="n"/>
      <c r="H15" s="4" t="n"/>
    </row>
    <row r="16">
      <c r="A16" s="4" t="n"/>
      <c r="B16" s="2" t="n"/>
      <c r="C16" s="2" t="n"/>
      <c r="D16" s="4" t="n"/>
      <c r="E16" s="8" t="n"/>
      <c r="F16" s="7" t="n"/>
      <c r="G16" s="2" t="n"/>
      <c r="H16" s="4" t="n"/>
    </row>
    <row r="17">
      <c r="A17" s="4" t="n"/>
      <c r="B17" s="2" t="n"/>
      <c r="C17" s="2" t="n"/>
      <c r="D17" s="4" t="n"/>
      <c r="E17" s="8" t="n"/>
      <c r="F17" s="7" t="n"/>
      <c r="G17" s="2" t="n"/>
      <c r="H17" s="4" t="n"/>
    </row>
    <row r="18">
      <c r="A18" s="4" t="n"/>
      <c r="B18" s="2" t="n"/>
      <c r="C18" s="2" t="n"/>
      <c r="D18" s="4" t="n"/>
      <c r="E18" s="8" t="n"/>
      <c r="F18" s="7" t="n"/>
      <c r="G18" s="2" t="n"/>
      <c r="H18" s="4" t="n"/>
    </row>
    <row r="19">
      <c r="A19" s="4" t="n"/>
      <c r="B19" s="2" t="n"/>
      <c r="C19" s="2" t="n"/>
      <c r="D19" s="4" t="n"/>
      <c r="E19" s="8" t="n"/>
      <c r="F19" s="7" t="n"/>
      <c r="G19" s="2" t="n"/>
      <c r="H19" s="4" t="n"/>
    </row>
    <row r="20">
      <c r="A20" s="4" t="n"/>
      <c r="B20" s="2" t="n"/>
      <c r="C20" s="2" t="n"/>
      <c r="D20" s="4" t="n"/>
      <c r="E20" s="8" t="n"/>
      <c r="F20" s="7" t="n"/>
      <c r="G20" s="2" t="n"/>
      <c r="H20" s="4" t="n"/>
    </row>
    <row r="21">
      <c r="A21" s="4" t="n"/>
      <c r="B21" s="2" t="n"/>
      <c r="C21" s="2" t="n"/>
      <c r="D21" s="4" t="n"/>
      <c r="E21" s="8" t="n"/>
      <c r="F21" s="7" t="n"/>
      <c r="G21" s="2" t="n"/>
      <c r="H21" s="4" t="n"/>
    </row>
    <row r="22">
      <c r="A22" s="4" t="n"/>
      <c r="B22" s="2" t="n"/>
      <c r="C22" s="2" t="n"/>
      <c r="D22" s="4" t="n"/>
      <c r="E22" s="8" t="n"/>
      <c r="F22" s="7" t="n"/>
      <c r="G22" s="2" t="n"/>
      <c r="H22" s="4" t="n"/>
    </row>
    <row r="23">
      <c r="A23" s="4" t="n"/>
      <c r="B23" s="2" t="n"/>
      <c r="C23" s="2" t="n"/>
      <c r="D23" s="4" t="n"/>
      <c r="E23" s="8" t="n"/>
      <c r="F23" s="7" t="n"/>
      <c r="G23" s="2" t="n"/>
      <c r="H23" s="4" t="n"/>
    </row>
    <row r="24">
      <c r="A24" s="4" t="n"/>
      <c r="B24" s="2" t="n"/>
      <c r="C24" s="2" t="n"/>
      <c r="D24" s="4" t="n"/>
      <c r="E24" s="8" t="n"/>
      <c r="F24" s="7" t="n"/>
      <c r="G24" s="2" t="n"/>
      <c r="H24" s="4" t="n"/>
    </row>
    <row r="25">
      <c r="A25" s="4" t="n"/>
      <c r="B25" s="2" t="n"/>
      <c r="C25" s="2" t="n"/>
      <c r="D25" s="4" t="n"/>
      <c r="E25" s="8" t="n"/>
      <c r="F25" s="7" t="n"/>
      <c r="G25" s="2" t="n"/>
      <c r="H25" s="4" t="n"/>
    </row>
    <row r="26">
      <c r="A26" s="4" t="n"/>
      <c r="B26" s="2" t="n"/>
      <c r="C26" s="2" t="n"/>
      <c r="D26" s="4" t="n"/>
      <c r="E26" s="8" t="n"/>
      <c r="F26" s="7" t="n"/>
      <c r="G26" s="2" t="n"/>
      <c r="H26" s="4" t="n"/>
    </row>
    <row r="27">
      <c r="A27" s="4" t="n"/>
      <c r="B27" s="2" t="n"/>
      <c r="C27" s="2" t="n"/>
      <c r="D27" s="4" t="n"/>
      <c r="E27" s="8" t="n"/>
      <c r="F27" s="7" t="n"/>
      <c r="G27" s="2" t="n"/>
      <c r="H27" s="4" t="n"/>
    </row>
    <row r="28">
      <c r="A28" s="4" t="n"/>
      <c r="B28" s="2" t="n"/>
      <c r="C28" s="2" t="n"/>
      <c r="D28" s="4" t="n"/>
      <c r="E28" s="8" t="n"/>
      <c r="F28" s="7" t="n"/>
      <c r="G28" s="2" t="n"/>
      <c r="H28" s="4" t="n"/>
    </row>
    <row r="29">
      <c r="A29" s="4" t="n"/>
      <c r="B29" s="2" t="n"/>
      <c r="C29" s="2" t="n"/>
      <c r="D29" s="4" t="n"/>
      <c r="E29" s="8" t="n"/>
      <c r="F29" s="7" t="n"/>
      <c r="G29" s="2" t="n"/>
      <c r="H29" s="4" t="n"/>
    </row>
    <row r="30">
      <c r="A30" s="4" t="n"/>
      <c r="B30" s="2" t="n"/>
      <c r="C30" s="2" t="n"/>
      <c r="D30" s="4" t="n"/>
      <c r="E30" s="8" t="n"/>
      <c r="F30" s="7" t="n"/>
      <c r="G30" s="2" t="n"/>
      <c r="H30" s="4" t="n"/>
    </row>
    <row r="31">
      <c r="A31" s="4" t="n"/>
      <c r="B31" s="2" t="n"/>
      <c r="C31" s="2" t="n"/>
      <c r="D31" s="4" t="n"/>
      <c r="E31" s="8" t="n"/>
      <c r="F31" s="7" t="n"/>
      <c r="G31" s="2" t="n"/>
      <c r="H31" s="4" t="n"/>
    </row>
    <row r="32">
      <c r="A32" s="4" t="n"/>
      <c r="B32" s="2" t="n"/>
      <c r="C32" s="2" t="n"/>
      <c r="D32" s="4" t="n"/>
      <c r="E32" s="8" t="n"/>
      <c r="F32" s="7" t="n"/>
      <c r="G32" s="2" t="n"/>
      <c r="H32" s="4" t="n"/>
    </row>
    <row r="33">
      <c r="A33" s="4" t="n"/>
      <c r="B33" s="2" t="n"/>
      <c r="C33" s="2" t="n"/>
      <c r="D33" s="4" t="n"/>
      <c r="E33" s="8" t="n"/>
      <c r="F33" s="7" t="n"/>
      <c r="G33" s="2" t="n"/>
      <c r="H33" s="4" t="n"/>
    </row>
    <row r="34">
      <c r="A34" s="4" t="n"/>
      <c r="B34" s="2" t="n"/>
      <c r="C34" s="2" t="n"/>
      <c r="D34" s="4" t="n"/>
      <c r="E34" s="8" t="n"/>
      <c r="F34" s="7" t="n"/>
      <c r="G34" s="2" t="n"/>
      <c r="H34" s="4" t="n"/>
    </row>
    <row r="35">
      <c r="A35" s="4" t="n"/>
      <c r="B35" s="2" t="n"/>
      <c r="C35" s="2" t="n"/>
      <c r="D35" s="4" t="n"/>
      <c r="E35" s="8" t="n"/>
      <c r="F35" s="7" t="n"/>
      <c r="G35" s="2" t="n"/>
      <c r="H35" s="4" t="n"/>
    </row>
    <row r="36">
      <c r="A36" s="4" t="n"/>
      <c r="B36" s="2" t="n"/>
      <c r="C36" s="2" t="n"/>
      <c r="D36" s="4" t="n"/>
      <c r="E36" s="8" t="n"/>
      <c r="F36" s="7" t="n"/>
      <c r="G36" s="2" t="n"/>
      <c r="H36" s="4" t="n"/>
    </row>
    <row r="37">
      <c r="A37" s="4" t="n"/>
      <c r="B37" s="2" t="n"/>
      <c r="C37" s="2" t="n"/>
      <c r="D37" s="4" t="n"/>
      <c r="E37" s="8" t="n"/>
      <c r="F37" s="7" t="n"/>
      <c r="G37" s="2" t="n"/>
      <c r="H37" s="4" t="n"/>
    </row>
    <row r="38">
      <c r="A38" s="4" t="n"/>
      <c r="B38" s="2" t="n"/>
      <c r="C38" s="2" t="n"/>
      <c r="D38" s="4" t="n"/>
      <c r="E38" s="8" t="n"/>
      <c r="F38" s="7" t="n"/>
      <c r="G38" s="2" t="n"/>
      <c r="H38" s="4" t="n"/>
    </row>
    <row r="39">
      <c r="A39" s="4" t="n"/>
      <c r="B39" s="2" t="n"/>
      <c r="C39" s="2" t="n"/>
      <c r="D39" s="4" t="n"/>
      <c r="E39" s="8" t="n"/>
      <c r="F39" s="7" t="n"/>
      <c r="G39" s="2" t="n"/>
      <c r="H39" s="4" t="n"/>
    </row>
    <row r="40">
      <c r="A40" s="4" t="n"/>
      <c r="B40" s="2" t="n"/>
      <c r="C40" s="2" t="n"/>
      <c r="D40" s="4" t="n"/>
      <c r="E40" s="8" t="n"/>
      <c r="F40" s="7" t="n"/>
      <c r="G40" s="2" t="n"/>
      <c r="H40" s="4" t="n"/>
    </row>
    <row r="41">
      <c r="A41" s="4" t="n"/>
      <c r="B41" s="2" t="n"/>
      <c r="C41" s="2" t="n"/>
      <c r="D41" s="4" t="n"/>
      <c r="E41" s="8" t="n"/>
      <c r="F41" s="7" t="n"/>
      <c r="G41" s="2" t="n"/>
      <c r="H41" s="4" t="n"/>
    </row>
    <row r="42">
      <c r="A42" s="4" t="n"/>
      <c r="B42" s="2" t="n"/>
      <c r="C42" s="2" t="n"/>
      <c r="D42" s="4" t="n"/>
      <c r="E42" s="8" t="n"/>
      <c r="F42" s="7" t="n"/>
      <c r="G42" s="2" t="n"/>
      <c r="H42" s="4" t="n"/>
    </row>
    <row r="43">
      <c r="A43" s="4" t="n"/>
      <c r="B43" s="2" t="n"/>
      <c r="C43" s="2" t="n"/>
      <c r="D43" s="4" t="n"/>
      <c r="E43" s="8" t="n"/>
      <c r="F43" s="7" t="n"/>
      <c r="G43" s="2" t="n"/>
      <c r="H43" s="4" t="n"/>
    </row>
    <row r="44">
      <c r="A44" s="4" t="n"/>
      <c r="B44" s="2" t="n"/>
      <c r="C44" s="2" t="n"/>
      <c r="D44" s="4" t="n"/>
      <c r="E44" s="8" t="n"/>
      <c r="F44" s="7" t="n"/>
      <c r="G44" s="2" t="n"/>
      <c r="H44" s="4" t="n"/>
    </row>
    <row r="45">
      <c r="A45" s="4" t="n"/>
      <c r="B45" s="2" t="n"/>
      <c r="C45" s="2" t="n"/>
      <c r="D45" s="4" t="n"/>
      <c r="E45" s="8" t="n"/>
      <c r="F45" s="7" t="n"/>
      <c r="G45" s="2" t="n"/>
      <c r="H45" s="4" t="n"/>
    </row>
    <row r="46">
      <c r="A46" s="4" t="n"/>
      <c r="B46" s="2" t="n"/>
      <c r="C46" s="2" t="n"/>
      <c r="D46" s="4" t="n"/>
      <c r="E46" s="8" t="n"/>
      <c r="F46" s="7" t="n"/>
      <c r="G46" s="2" t="n"/>
      <c r="H46" s="4" t="n"/>
    </row>
    <row r="47">
      <c r="A47" s="4" t="n"/>
      <c r="B47" s="2" t="n"/>
      <c r="C47" s="2" t="n"/>
      <c r="D47" s="4" t="n"/>
      <c r="E47" s="8" t="n"/>
      <c r="F47" s="7" t="n"/>
      <c r="G47" s="2" t="n"/>
      <c r="H47" s="4" t="n"/>
    </row>
    <row r="48">
      <c r="A48" s="4" t="n"/>
      <c r="B48" s="2" t="n"/>
      <c r="C48" s="2" t="n"/>
      <c r="D48" s="4" t="n"/>
      <c r="E48" s="8" t="n"/>
      <c r="F48" s="7" t="n"/>
      <c r="G48" s="2" t="n"/>
      <c r="H48" s="4" t="n"/>
    </row>
    <row r="49">
      <c r="A49" s="4" t="n"/>
      <c r="B49" s="2" t="n"/>
      <c r="C49" s="2" t="n"/>
      <c r="D49" s="4" t="n"/>
      <c r="E49" s="8" t="n"/>
      <c r="F49" s="7" t="n"/>
      <c r="G49" s="2" t="n"/>
      <c r="H49" s="4" t="n"/>
    </row>
    <row r="50">
      <c r="A50" s="4" t="n"/>
      <c r="B50" s="2" t="n"/>
      <c r="C50" s="2" t="n"/>
      <c r="D50" s="4" t="n"/>
      <c r="E50" s="8" t="n"/>
      <c r="F50" s="7" t="n"/>
      <c r="G50" s="2" t="n"/>
      <c r="H50" s="4" t="n"/>
    </row>
    <row r="51">
      <c r="A51" s="4" t="n"/>
      <c r="B51" s="2" t="n"/>
      <c r="C51" s="2" t="n"/>
      <c r="D51" s="4" t="n"/>
      <c r="E51" s="8" t="n"/>
      <c r="F51" s="7" t="n"/>
      <c r="G51" s="2" t="n"/>
      <c r="H51" s="4" t="n"/>
    </row>
    <row r="52">
      <c r="A52" s="4" t="n"/>
      <c r="B52" s="2" t="n"/>
      <c r="C52" s="2" t="n"/>
      <c r="D52" s="4" t="n"/>
      <c r="E52" s="8" t="n"/>
      <c r="F52" s="7" t="n"/>
      <c r="G52" s="2" t="n"/>
      <c r="H52" s="4" t="n"/>
    </row>
    <row r="53">
      <c r="A53" s="4" t="n"/>
      <c r="B53" s="2" t="n"/>
      <c r="C53" s="2" t="n"/>
      <c r="D53" s="4" t="n"/>
      <c r="E53" s="8" t="n"/>
      <c r="F53" s="7" t="n"/>
      <c r="G53" s="2" t="n"/>
      <c r="H53" s="4" t="n"/>
    </row>
    <row r="54">
      <c r="A54" s="4" t="n"/>
      <c r="B54" s="2" t="n"/>
      <c r="C54" s="2" t="n"/>
      <c r="D54" s="4" t="n"/>
      <c r="E54" s="8" t="n"/>
      <c r="F54" s="7" t="n"/>
      <c r="G54" s="2" t="n"/>
      <c r="H54" s="4" t="n"/>
    </row>
    <row r="55">
      <c r="A55" s="4" t="n"/>
      <c r="B55" s="2" t="n"/>
      <c r="C55" s="2" t="n"/>
      <c r="D55" s="4" t="n"/>
      <c r="E55" s="8" t="n"/>
      <c r="F55" s="7" t="n"/>
      <c r="G55" s="2" t="n"/>
      <c r="H55" s="4" t="n"/>
    </row>
    <row r="56">
      <c r="A56" s="4" t="n"/>
      <c r="B56" s="2" t="n"/>
      <c r="C56" s="2" t="n"/>
      <c r="D56" s="4" t="n"/>
      <c r="E56" s="8" t="n"/>
      <c r="F56" s="7" t="n"/>
      <c r="G56" s="2" t="n"/>
      <c r="H56" s="4" t="n"/>
    </row>
    <row r="57">
      <c r="A57" s="4" t="n"/>
      <c r="B57" s="2" t="n"/>
      <c r="C57" s="2" t="n"/>
      <c r="D57" s="4" t="n"/>
      <c r="E57" s="8" t="n"/>
      <c r="F57" s="7" t="n"/>
      <c r="G57" s="2" t="n"/>
      <c r="H57" s="4" t="n"/>
    </row>
    <row r="58">
      <c r="A58" s="4" t="n"/>
      <c r="B58" s="2" t="n"/>
      <c r="C58" s="2" t="n"/>
      <c r="D58" s="4" t="n"/>
      <c r="E58" s="8" t="n"/>
      <c r="F58" s="7" t="n"/>
      <c r="G58" s="2" t="n"/>
      <c r="H58" s="4" t="n"/>
    </row>
    <row r="59">
      <c r="A59" s="4" t="n"/>
      <c r="B59" s="2" t="n"/>
      <c r="C59" s="2" t="n"/>
      <c r="D59" s="4" t="n"/>
      <c r="E59" s="8" t="n"/>
      <c r="F59" s="7" t="n"/>
      <c r="G59" s="2" t="n"/>
      <c r="H59" s="4" t="n"/>
    </row>
    <row r="60">
      <c r="A60" s="4" t="n"/>
      <c r="B60" s="2" t="n"/>
      <c r="C60" s="2" t="n"/>
      <c r="D60" s="4" t="n"/>
      <c r="E60" s="8" t="n"/>
      <c r="F60" s="7" t="n"/>
      <c r="G60" s="2" t="n"/>
      <c r="H60" s="4" t="n"/>
    </row>
    <row r="61">
      <c r="A61" s="4" t="n"/>
      <c r="B61" s="2" t="n"/>
      <c r="C61" s="2" t="n"/>
      <c r="D61" s="4" t="n"/>
      <c r="E61" s="8" t="n"/>
      <c r="F61" s="7" t="n"/>
      <c r="G61" s="2" t="n"/>
      <c r="H61" s="4" t="n"/>
    </row>
    <row r="62">
      <c r="A62" s="4" t="n"/>
      <c r="B62" s="2" t="n"/>
      <c r="C62" s="2" t="n"/>
      <c r="D62" s="4" t="n"/>
      <c r="E62" s="8" t="n"/>
      <c r="F62" s="7" t="n"/>
      <c r="G62" s="2" t="n"/>
      <c r="H62" s="4" t="n"/>
    </row>
    <row r="63">
      <c r="A63" s="4" t="n"/>
      <c r="B63" s="2" t="n"/>
      <c r="C63" s="2" t="n"/>
      <c r="D63" s="4" t="n"/>
      <c r="E63" s="8" t="n"/>
      <c r="F63" s="7" t="n"/>
      <c r="G63" s="2" t="n"/>
      <c r="H63" s="4" t="n"/>
    </row>
    <row r="64">
      <c r="A64" s="4" t="n"/>
      <c r="B64" s="2" t="n"/>
      <c r="C64" s="2" t="n"/>
      <c r="D64" s="4" t="n"/>
      <c r="E64" s="8" t="n"/>
      <c r="F64" s="7" t="n"/>
      <c r="G64" s="2" t="n"/>
      <c r="H64" s="4" t="n"/>
    </row>
    <row r="65">
      <c r="A65" s="4" t="n"/>
      <c r="B65" s="2" t="n"/>
      <c r="C65" s="2" t="n"/>
      <c r="D65" s="4" t="n"/>
      <c r="E65" s="8" t="n"/>
      <c r="F65" s="7" t="n"/>
      <c r="G65" s="2" t="n"/>
      <c r="H65" s="4" t="n"/>
    </row>
    <row r="66">
      <c r="A66" s="4" t="n"/>
      <c r="B66" s="2" t="n"/>
      <c r="C66" s="2" t="n"/>
      <c r="D66" s="4" t="n"/>
      <c r="E66" s="8" t="n"/>
      <c r="F66" s="7" t="n"/>
      <c r="G66" s="2" t="n"/>
      <c r="H66" s="4" t="n"/>
    </row>
    <row r="67">
      <c r="A67" s="4" t="n"/>
      <c r="B67" s="2" t="n"/>
      <c r="C67" s="2" t="n"/>
      <c r="D67" s="4" t="n"/>
      <c r="E67" s="8" t="n"/>
      <c r="F67" s="7" t="n"/>
      <c r="G67" s="2" t="n"/>
      <c r="H67" s="4" t="n"/>
    </row>
    <row r="68">
      <c r="A68" s="4" t="n"/>
      <c r="B68" s="2" t="n"/>
      <c r="C68" s="2" t="n"/>
      <c r="D68" s="4" t="n"/>
      <c r="E68" s="8" t="n"/>
      <c r="F68" s="7" t="n"/>
      <c r="G68" s="2" t="n"/>
      <c r="H68" s="4" t="n"/>
    </row>
    <row r="69">
      <c r="A69" s="4" t="n"/>
      <c r="B69" s="2" t="n"/>
      <c r="C69" s="2" t="n"/>
      <c r="D69" s="4" t="n"/>
      <c r="E69" s="8" t="n"/>
      <c r="F69" s="7" t="n"/>
      <c r="G69" s="2" t="n"/>
      <c r="H69" s="4" t="n"/>
    </row>
    <row r="70">
      <c r="A70" s="4" t="n"/>
      <c r="B70" s="2" t="n"/>
      <c r="C70" s="2" t="n"/>
      <c r="D70" s="4" t="n"/>
      <c r="E70" s="8" t="n"/>
      <c r="F70" s="7" t="n"/>
      <c r="G70" s="2" t="n"/>
      <c r="H70" s="4" t="n"/>
    </row>
    <row r="71">
      <c r="A71" s="4" t="n"/>
      <c r="B71" s="2" t="n"/>
      <c r="C71" s="2" t="n"/>
      <c r="D71" s="4" t="n"/>
      <c r="E71" s="8" t="n"/>
      <c r="F71" s="7" t="n"/>
      <c r="G71" s="2" t="n"/>
      <c r="H71" s="4" t="n"/>
    </row>
    <row r="72">
      <c r="A72" s="4" t="n"/>
      <c r="B72" s="2" t="n"/>
      <c r="C72" s="2" t="n"/>
      <c r="D72" s="4" t="n"/>
      <c r="E72" s="8" t="n"/>
      <c r="F72" s="7" t="n"/>
      <c r="G72" s="2" t="n"/>
      <c r="H72" s="4" t="n"/>
    </row>
    <row r="73">
      <c r="A73" s="4" t="n"/>
      <c r="B73" s="2" t="n"/>
      <c r="C73" s="2" t="n"/>
      <c r="D73" s="4" t="n"/>
      <c r="E73" s="8" t="n"/>
      <c r="F73" s="7" t="n"/>
      <c r="G73" s="2" t="n"/>
      <c r="H73" s="4" t="n"/>
    </row>
    <row r="74">
      <c r="A74" s="4" t="n"/>
      <c r="B74" s="2" t="n"/>
      <c r="C74" s="2" t="n"/>
      <c r="D74" s="4" t="n"/>
      <c r="E74" s="8" t="n"/>
      <c r="F74" s="7" t="n"/>
      <c r="G74" s="2" t="n"/>
      <c r="H74" s="4" t="n"/>
    </row>
    <row r="75">
      <c r="A75" s="4" t="n"/>
      <c r="B75" s="2" t="n"/>
      <c r="C75" s="2" t="n"/>
      <c r="D75" s="4" t="n"/>
      <c r="E75" s="8" t="n"/>
      <c r="F75" s="7" t="n"/>
      <c r="G75" s="2" t="n"/>
      <c r="H75" s="4" t="n"/>
    </row>
    <row r="76">
      <c r="A76" s="4" t="n"/>
      <c r="B76" s="2" t="n"/>
      <c r="C76" s="2" t="n"/>
      <c r="D76" s="4" t="n"/>
      <c r="E76" s="8" t="n"/>
      <c r="F76" s="7" t="n"/>
      <c r="G76" s="2" t="n"/>
      <c r="H76" s="4" t="n"/>
    </row>
    <row r="77">
      <c r="A77" s="4" t="n"/>
      <c r="B77" s="2" t="n"/>
      <c r="C77" s="2" t="n"/>
      <c r="D77" s="4" t="n"/>
      <c r="E77" s="8" t="n"/>
      <c r="F77" s="7" t="n"/>
      <c r="G77" s="2" t="n"/>
      <c r="H77" s="4" t="n"/>
    </row>
    <row r="78">
      <c r="A78" s="4" t="n"/>
      <c r="B78" s="2" t="n"/>
      <c r="C78" s="2" t="n"/>
      <c r="D78" s="4" t="n"/>
      <c r="E78" s="8" t="n"/>
      <c r="F78" s="7" t="n"/>
      <c r="G78" s="2" t="n"/>
      <c r="H78" s="4" t="n"/>
    </row>
    <row r="79">
      <c r="A79" s="4" t="n"/>
      <c r="B79" s="2" t="n"/>
      <c r="C79" s="2" t="n"/>
      <c r="D79" s="4" t="n"/>
      <c r="E79" s="8" t="n"/>
      <c r="F79" s="7" t="n"/>
      <c r="G79" s="2" t="n"/>
      <c r="H79" s="4" t="n"/>
    </row>
    <row r="80">
      <c r="A80" s="4" t="n"/>
      <c r="B80" s="2" t="n"/>
      <c r="C80" s="2" t="n"/>
      <c r="D80" s="4" t="n"/>
      <c r="E80" s="8" t="n"/>
      <c r="F80" s="7" t="n"/>
      <c r="G80" s="2" t="n"/>
      <c r="H80" s="4" t="n"/>
    </row>
    <row r="81">
      <c r="A81" s="4" t="n"/>
      <c r="B81" s="2" t="n"/>
      <c r="C81" s="2" t="n"/>
      <c r="D81" s="4" t="n"/>
      <c r="E81" s="8" t="n"/>
      <c r="F81" s="7" t="n"/>
      <c r="G81" s="2" t="n"/>
      <c r="H81" s="4" t="n"/>
    </row>
    <row r="82">
      <c r="A82" s="4" t="n"/>
      <c r="B82" s="2" t="n"/>
      <c r="C82" s="2" t="n"/>
      <c r="D82" s="4" t="n"/>
      <c r="E82" s="8" t="n"/>
      <c r="F82" s="7" t="n"/>
      <c r="G82" s="2" t="n"/>
      <c r="H82" s="4" t="n"/>
    </row>
    <row r="83">
      <c r="A83" s="4" t="n"/>
      <c r="B83" s="2" t="n"/>
      <c r="C83" s="2" t="n"/>
      <c r="D83" s="4" t="n"/>
      <c r="E83" s="8" t="n"/>
      <c r="F83" s="7" t="n"/>
      <c r="G83" s="2" t="n"/>
      <c r="H83" s="4" t="n"/>
    </row>
    <row r="84">
      <c r="A84" s="4" t="n"/>
      <c r="B84" s="2" t="n"/>
      <c r="C84" s="2" t="n"/>
      <c r="D84" s="4" t="n"/>
      <c r="E84" s="8" t="n"/>
      <c r="F84" s="7" t="n"/>
      <c r="G84" s="2" t="n"/>
      <c r="H84" s="4" t="n"/>
    </row>
    <row r="85">
      <c r="A85" s="4" t="n"/>
      <c r="B85" s="2" t="n"/>
      <c r="C85" s="2" t="n"/>
      <c r="D85" s="4" t="n"/>
      <c r="E85" s="8" t="n"/>
      <c r="F85" s="7" t="n"/>
      <c r="G85" s="2" t="n"/>
      <c r="H85" s="4" t="n"/>
    </row>
    <row r="86">
      <c r="A86" s="4" t="n"/>
      <c r="B86" s="2" t="n"/>
      <c r="C86" s="2" t="n"/>
      <c r="D86" s="4" t="n"/>
      <c r="E86" s="8" t="n"/>
      <c r="F86" s="7" t="n"/>
      <c r="G86" s="2" t="n"/>
      <c r="H86" s="4" t="n"/>
    </row>
    <row r="87">
      <c r="A87" s="4" t="n"/>
      <c r="B87" s="2" t="n"/>
      <c r="C87" s="2" t="n"/>
      <c r="D87" s="4" t="n"/>
      <c r="E87" s="8" t="n"/>
      <c r="F87" s="7" t="n"/>
      <c r="G87" s="2" t="n"/>
      <c r="H87" s="4" t="n"/>
    </row>
    <row r="88">
      <c r="A88" s="4" t="n"/>
      <c r="B88" s="2" t="n"/>
      <c r="C88" s="2" t="n"/>
      <c r="D88" s="4" t="n"/>
      <c r="E88" s="8" t="n"/>
      <c r="F88" s="7" t="n"/>
      <c r="G88" s="2" t="n"/>
      <c r="H88" s="4" t="n"/>
    </row>
    <row r="89">
      <c r="A89" s="4" t="n"/>
      <c r="B89" s="2" t="n"/>
      <c r="C89" s="2" t="n"/>
      <c r="D89" s="4" t="n"/>
      <c r="E89" s="8" t="n"/>
      <c r="F89" s="7" t="n"/>
      <c r="G89" s="2" t="n"/>
      <c r="H89" s="4" t="n"/>
    </row>
    <row r="90">
      <c r="A90" s="4" t="n"/>
      <c r="B90" s="2" t="n"/>
      <c r="C90" s="2" t="n"/>
      <c r="D90" s="4" t="n"/>
      <c r="E90" s="8" t="n"/>
      <c r="F90" s="7" t="n"/>
      <c r="G90" s="2" t="n"/>
      <c r="H90" s="4" t="n"/>
    </row>
    <row r="91">
      <c r="A91" s="4" t="n"/>
      <c r="B91" s="2" t="n"/>
      <c r="C91" s="2" t="n"/>
      <c r="D91" s="4" t="n"/>
      <c r="E91" s="8" t="n"/>
      <c r="F91" s="7" t="n"/>
      <c r="G91" s="2" t="n"/>
      <c r="H91" s="4" t="n"/>
    </row>
    <row r="92">
      <c r="A92" s="4" t="n"/>
      <c r="B92" s="2" t="n"/>
      <c r="C92" s="2" t="n"/>
      <c r="D92" s="4" t="n"/>
      <c r="E92" s="8" t="n"/>
      <c r="F92" s="7" t="n"/>
      <c r="G92" s="2" t="n"/>
      <c r="H92" s="4" t="n"/>
    </row>
    <row r="93">
      <c r="A93" s="4" t="n"/>
      <c r="B93" s="2" t="n"/>
      <c r="C93" s="2" t="n"/>
      <c r="D93" s="4" t="n"/>
      <c r="E93" s="8" t="n"/>
      <c r="F93" s="7" t="n"/>
      <c r="G93" s="2" t="n"/>
      <c r="H93" s="4" t="n"/>
    </row>
    <row r="94">
      <c r="A94" s="4" t="n"/>
      <c r="B94" s="2" t="n"/>
      <c r="C94" s="2" t="n"/>
      <c r="D94" s="4" t="n"/>
      <c r="E94" s="8" t="n"/>
      <c r="F94" s="7" t="n"/>
      <c r="G94" s="2" t="n"/>
      <c r="H94" s="4" t="n"/>
    </row>
    <row r="95">
      <c r="A95" s="4" t="n"/>
      <c r="B95" s="2" t="n"/>
      <c r="C95" s="2" t="n"/>
      <c r="D95" s="4" t="n"/>
      <c r="E95" s="8" t="n"/>
      <c r="F95" s="7" t="n"/>
      <c r="G95" s="2" t="n"/>
      <c r="H95" s="4" t="n"/>
    </row>
    <row r="96">
      <c r="A96" s="4" t="n"/>
      <c r="B96" s="2" t="n"/>
      <c r="C96" s="2" t="n"/>
      <c r="D96" s="4" t="n"/>
      <c r="E96" s="8" t="n"/>
      <c r="F96" s="7" t="n"/>
      <c r="G96" s="2" t="n"/>
      <c r="H96" s="4" t="n"/>
    </row>
    <row r="97">
      <c r="A97" s="4" t="n"/>
      <c r="B97" s="2" t="n"/>
      <c r="C97" s="2" t="n"/>
      <c r="D97" s="4" t="n"/>
      <c r="E97" s="8" t="n"/>
      <c r="F97" s="7" t="n"/>
      <c r="G97" s="2" t="n"/>
      <c r="H97" s="4" t="n"/>
    </row>
    <row r="98">
      <c r="A98" s="4" t="n"/>
      <c r="B98" s="2" t="n"/>
      <c r="C98" s="2" t="n"/>
      <c r="D98" s="4" t="n"/>
      <c r="E98" s="8" t="n"/>
      <c r="F98" s="7" t="n"/>
      <c r="G98" s="2" t="n"/>
      <c r="H98" s="4" t="n"/>
    </row>
    <row r="99">
      <c r="A99" s="4" t="n"/>
      <c r="B99" s="2" t="n"/>
      <c r="C99" s="2" t="n"/>
      <c r="D99" s="4" t="n"/>
      <c r="E99" s="8" t="n"/>
      <c r="F99" s="7" t="n"/>
      <c r="G99" s="2" t="n"/>
      <c r="H99" s="4" t="n"/>
    </row>
    <row r="100">
      <c r="A100" s="4" t="n"/>
      <c r="B100" s="2" t="n"/>
      <c r="C100" s="2" t="n"/>
      <c r="D100" s="4" t="n"/>
      <c r="E100" s="8" t="n"/>
      <c r="F100" s="7" t="n"/>
      <c r="G100" s="2" t="n"/>
      <c r="H100" s="4" t="n"/>
    </row>
    <row r="101">
      <c r="A101" s="4" t="n"/>
      <c r="B101" s="2" t="n"/>
      <c r="C101" s="2" t="n"/>
      <c r="D101" s="4" t="n"/>
      <c r="E101" s="8" t="n"/>
      <c r="F101" s="7" t="n"/>
      <c r="G101" s="2" t="n"/>
      <c r="H101" s="4" t="n"/>
    </row>
  </sheetData>
  <dataValidations count="1">
    <dataValidation sqref="D2:D101" showErrorMessage="1" showInputMessage="1" allowBlank="1" errorTitle="Unidade inválida" error="Selecione UN, PCT ou RL." promptTitle="Unidade de medida" prompt="Selecione a unidade adequada para o produto." type="list">
      <formula1>"UN,PCT,RL"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2026-08-25T21:24:11Z</dcterms:created>
  <dcterms:modified xmlns:dcterms="http://purl.org/dc/terms/" xmlns:xsi="http://www.w3.org/2001/XMLSchema-instance" xsi:type="dcterms:W3CDTF">2026-08-25T21:24:11Z</dcterms:modified>
</cp:coreProperties>
</file>