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 xmlns:ns1="http://schemas.openxmlformats.org/officeDocument/2006/relationships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nban" sheetId="1" state="visible" ns1:id="rId1"/>
    <sheet name="Resumo" sheetId="2" state="visible" ns1:id="rId2"/>
    <sheet name="Listas" sheetId="3" state="visible" ns1:id="rId3"/>
    <sheet name="Instruções" sheetId="4" state="visible" ns1:id="rId4"/>
  </sheets>
  <definedNames>
    <definedName name="_xlnm._FilterDatabase" localSheetId="0" hidden="1">'Kanban'!$A$5:$O$1000</definedName>
    <definedName name="_xlnm._FilterDatabase" localSheetId="2" hidden="1">'Listas'!$A$5:$F$105</definedName>
    <definedName name="_xlnm.Print_Area" localSheetId="0">'Kanban'!$A$1:$P$15</definedName>
    <definedName name="_xlnm.Print_Area" localSheetId="1">'Resumo'!$A$1:$L$28</definedName>
  </definedNames>
  <calcPr calcId="124519" fullCalcOnLoad="1" calcMode="auto" forceFullCalc="1"/>
</workbook>
</file>

<file path=xl/styles.xml><?xml version="1.0" encoding="utf-8"?>
<styleSheet xmlns="http://schemas.openxmlformats.org/spreadsheetml/2006/main">
  <numFmts count="8">
    <numFmt numFmtId="164" formatCode="DD/MM/AAAA"/>
    <numFmt numFmtId="165" formatCode="R$ #.##0,00"/>
    <numFmt numFmtId="166" formatCode="0.0"/>
    <numFmt numFmtId="167" formatCode="DD/MM/YYYY"/>
    <numFmt numFmtId="168" formatCode="dd/mm/yyyy"/>
    <numFmt numFmtId="169" formatCode="0"/>
    <numFmt numFmtId="170" formatCode="[$-416]&quot;R$&quot; #,##0.00"/>
    <numFmt numFmtId="171" formatCode="[$-416]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i val="1"/>
      <color rgb="000F766E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7" fillId="6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167" fontId="5" fillId="5" borderId="1" applyAlignment="1" pivotButton="0" quotePrefix="0" xfId="0">
      <alignment horizontal="center" vertical="center" wrapText="1"/>
    </xf>
    <xf numFmtId="168" fontId="0" fillId="0" borderId="0" pivotButton="0" quotePrefix="0" xfId="0" applyNumberFormat="1"/>
    <xf numFmtId="169" fontId="5" fillId="4" borderId="1" applyAlignment="1" pivotButton="0" quotePrefix="0" xfId="0" applyNumberFormat="1">
      <alignment horizontal="center" vertical="center" wrapText="1"/>
    </xf>
    <xf numFmtId="168" fontId="5" fillId="5" borderId="1" applyAlignment="1" pivotButton="0" quotePrefix="0" xfId="0" applyNumberFormat="1">
      <alignment horizontal="center" vertical="center" wrapText="1"/>
    </xf>
    <xf numFmtId="169" fontId="5" fillId="6" borderId="1" applyAlignment="1" pivotButton="0" quotePrefix="0" xfId="0" applyNumberFormat="1">
      <alignment horizontal="center" vertical="center" wrapText="1"/>
    </xf>
    <xf numFmtId="0" fontId="0" fillId="0" borderId="0" pivotButton="0" quotePrefix="0" xfId="0" applyAlignment="1">
      <alignment wrapText="1" vertical="center"/>
    </xf>
    <xf numFmtId="165" fontId="5" fillId="5" borderId="1" applyAlignment="1" pivotButton="0" quotePrefix="0" xfId="0">
      <alignment horizontal="right" vertical="center" wrapText="1"/>
    </xf>
    <xf numFmtId="0" fontId="5" fillId="4" borderId="1" applyAlignment="1" pivotButton="0" quotePrefix="0" xfId="0">
      <alignment horizontal="right" vertical="center" wrapText="1"/>
    </xf>
    <xf numFmtId="0" fontId="5" fillId="6" borderId="1" applyAlignment="1" pivotButton="0" quotePrefix="0" xfId="0">
      <alignment horizontal="right" vertical="center" wrapText="1"/>
    </xf>
    <xf numFmtId="165" fontId="5" fillId="6" borderId="1" applyAlignment="1" pivotButton="0" quotePrefix="0" xfId="0">
      <alignment horizontal="right" vertical="center" wrapText="1"/>
    </xf>
    <xf numFmtId="165" fontId="5" fillId="4" borderId="1" applyAlignment="1" pivotButton="0" quotePrefix="0" xfId="0">
      <alignment horizontal="right" vertical="center" wrapText="1"/>
    </xf>
    <xf numFmtId="166" fontId="5" fillId="6" borderId="1" applyAlignment="1" pivotButton="0" quotePrefix="0" xfId="0">
      <alignment horizontal="right" vertical="center" wrapText="1"/>
    </xf>
    <xf numFmtId="0" fontId="0" fillId="3" borderId="0" pivotButton="0" quotePrefix="0" xfId="0" applyAlignment="1">
      <alignment wrapText="1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0" borderId="0" pivotButton="0" quotePrefix="0" xfId="0" applyAlignment="1">
      <alignment horizontal="left" vertical="center" wrapText="1"/>
    </xf>
    <xf numFmtId="0" fontId="0" fillId="0" borderId="0" pivotButton="0" quotePrefix="0" xfId="0" applyAlignment="1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170" fontId="5" fillId="5" borderId="1" applyAlignment="1" pivotButton="0" quotePrefix="0" xfId="0" applyNumberFormat="1">
      <alignment horizontal="right" vertical="center" wrapText="1"/>
    </xf>
    <xf numFmtId="170" fontId="5" fillId="5" borderId="1" applyAlignment="1" pivotButton="0" quotePrefix="0" xfId="0" applyNumberFormat="1">
      <alignment horizontal="right" vertical="center"/>
    </xf>
    <xf numFmtId="170" fontId="5" fillId="6" borderId="1" applyAlignment="1" pivotButton="0" quotePrefix="0" xfId="0" applyNumberFormat="1">
      <alignment horizontal="right" vertical="center" wrapText="1"/>
    </xf>
    <xf numFmtId="170" fontId="5" fillId="4" borderId="1" applyAlignment="1" pivotButton="0" quotePrefix="0" xfId="0" applyNumberFormat="1">
      <alignment horizontal="right" vertical="center" wrapText="1"/>
    </xf>
    <xf numFmtId="170" fontId="0" fillId="0" borderId="0" pivotButton="0" quotePrefix="0" xfId="0" applyAlignment="1" applyNumberFormat="1">
      <alignment wrapText="1" vertical="center"/>
    </xf>
    <xf numFmtId="171" fontId="5" fillId="6" borderId="1" applyAlignment="1" pivotButton="0" quotePrefix="0" xfId="0" applyNumberFormat="1">
      <alignment horizontal="righ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1F2937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Atividades por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'Resumo'!$A$15:$A$20</f>
            </numRef>
          </cat>
          <val>
            <numRef>
              <f>'Resumo'!$B$15:$B$20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0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7" customWidth="1" min="3" max="3"/>
    <col width="27" customWidth="1" min="4" max="4"/>
    <col width="19" customWidth="1" min="5" max="5"/>
    <col width="34" customWidth="1" min="6" max="6"/>
    <col width="19" customWidth="1" min="7" max="7"/>
    <col width="24" customWidth="1" min="8" max="8"/>
    <col width="13" customWidth="1" min="9" max="9"/>
    <col width="14" customWidth="1" min="10" max="10"/>
    <col width="16" customWidth="1" min="11" max="11"/>
    <col width="20" customWidth="1" min="12" max="12"/>
    <col width="16" customWidth="1" min="13" max="13"/>
    <col width="22" customWidth="1" min="14" max="14"/>
    <col width="42" customWidth="1" min="15" max="15"/>
    <col min="16" max="16" width="23" customWidth="1"/>
  </cols>
  <sheetData>
    <row r="1" ht="28" customHeight="1">
      <c r="A1" s="1" t="inlineStr">
        <is>
          <t>Kanban de atividades e oportunidades</t>
        </is>
      </c>
    </row>
    <row r="2" ht="22" customHeight="1">
      <c r="A2" s="2" t="inlineStr">
        <is>
          <t>Acompanhe prioridades, responsáveis, prazos e valores em aberto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>
      <c r="A3" s="4" t="inlineStr">
        <is>
          <t>ID manual único; M, N e P calculadas. Uma atividade por linha; exemplos fictícios.</t>
        </is>
      </c>
    </row>
    <row r="4"/>
    <row r="5" ht="50" customHeight="1">
      <c r="A5" s="5" t="inlineStr">
        <is>
          <t>ID</t>
        </is>
      </c>
      <c r="B5" s="5" t="inlineStr">
        <is>
          <t>Data de entrada</t>
        </is>
      </c>
      <c r="C5" s="5" t="inlineStr">
        <is>
          <t>Tipo</t>
        </is>
      </c>
      <c r="D5" s="5" t="inlineStr">
        <is>
          <t>Cliente/fornecedor</t>
        </is>
      </c>
      <c r="E5" s="5" t="inlineStr">
        <is>
          <t>Referência interna (opcional)</t>
        </is>
      </c>
      <c r="F5" s="5" t="inlineStr">
        <is>
          <t>Descrição da atividade</t>
        </is>
      </c>
      <c r="G5" s="5" t="inlineStr">
        <is>
          <t>Responsável</t>
        </is>
      </c>
      <c r="H5" s="5" t="inlineStr">
        <is>
          <t>Status</t>
        </is>
      </c>
      <c r="I5" s="5" t="inlineStr">
        <is>
          <t>Prioridade</t>
        </is>
      </c>
      <c r="J5" s="5" t="inlineStr">
        <is>
          <t>Data limite</t>
        </is>
      </c>
      <c r="K5" s="5" t="inlineStr">
        <is>
          <t>Data de conclusão</t>
        </is>
      </c>
      <c r="L5" s="5" t="inlineStr">
        <is>
          <t>Valor relacionado (R$)</t>
        </is>
      </c>
      <c r="M5" s="5" t="inlineStr">
        <is>
          <t>Dias decorridos</t>
        </is>
      </c>
      <c r="N5" s="5" t="inlineStr">
        <is>
          <t>Situação do prazo</t>
        </is>
      </c>
      <c r="O5" s="5" t="inlineStr">
        <is>
          <t>Observações</t>
        </is>
      </c>
      <c r="P5" t="inlineStr" s="5">
        <is>
          <t>Controle dos dados</t>
        </is>
      </c>
    </row>
    <row r="6" ht="34" customHeight="1">
      <c r="A6" s="6" t="inlineStr">
        <is>
          <t>KB-001</t>
        </is>
      </c>
      <c r="B6" s="33">
        <v>46296</v>
      </c>
      <c r="C6" s="8" t="inlineStr">
        <is>
          <t>Fiscal</t>
        </is>
      </c>
      <c r="D6" s="9" t="inlineStr">
        <is>
          <t>Mercado Boa Compra</t>
        </is>
      </c>
      <c r="E6" s="10"/>
      <c r="F6" s="9" t="inlineStr">
        <is>
          <t>Emissão de nota fiscal de venda</t>
        </is>
      </c>
      <c r="G6" s="8" t="inlineStr">
        <is>
          <t>Mariana Souza</t>
        </is>
      </c>
      <c r="H6" s="8" t="inlineStr">
        <is>
          <t>Concluído</t>
        </is>
      </c>
      <c r="I6" s="8" t="inlineStr">
        <is>
          <t>Alta</t>
        </is>
      </c>
      <c r="J6" s="33">
        <v>46298</v>
      </c>
      <c r="K6" s="33">
        <v>46298</v>
      </c>
      <c r="L6" s="55" t="n">
        <v>2850</v>
      </c>
      <c r="M6" s="32">
        <f>IF(P6&lt;&gt;"OK","",IF(H6="Cancelado","",IF(H6="Concluído",K6-B6,Resumo!$H$3-B6)))</f>
      </c>
      <c r="N6" s="6">
        <f>IF(P6="","",IF(P6&lt;&gt;"OK","Revisar dados",IF(H6="Cancelado","Cancelado",IF(H6="Concluído",IF(K6&gt;J6,"Concluído em atraso","Concluído"),IF(J6&lt;Resumo!$H$3,"Atrasado",IF(J6-Resumo!$H$3&lt;=3,"Vence em até 3 dias","No prazo"))))))</f>
      </c>
      <c r="O6" s="9" t="inlineStr">
        <is>
          <t>Nota fiscal emitida e enviada ao cliente. São Paulo/SP.</t>
        </is>
      </c>
      <c r="P6" s="9">
        <f>IF(COUNTA(A6:L6,O6)=0,"",IFERROR(IF(AND(A6&lt;&gt;"",COUNTIF($A$6:$A$1000,A6)=1,F6&lt;&gt;"",ISNUMBER(Resumo!$H$3),ISNUMBER(B6),B6&gt;=1,B6=INT(B6),B6&lt;=Resumo!$H$3,AND(COUNTIF(Listas!$C$6:$C$105,C6)&gt;=1,C6&lt;&gt;"",COUNTIF(Listas!$A$6:$A$105,G6)=1,G6&lt;&gt;"",OR(H6="A fazer",H6="Em andamento",H6="Aguardando cliente",H6="Aguardando pagamento",H6="Concluído",H6="Cancelado"),OR(I6="Alta",I6="Média",I6="Baixa")),IF(H6="Concluído",AND(ISNUMBER(K6),K6&gt;=B6,K6&lt;=Resumo!$H$3),IF(H6="Cancelado",OR(K6="",AND(ISNUMBER(K6),K6&gt;=B6,K6&lt;=Resumo!$H$3)),K6="")),IF(H6="Cancelado",OR(J6="",AND(ISNUMBER(J6),J6&gt;=B6)),AND(ISNUMBER(J6),J6&gt;=B6)),ISNUMBER(L6),L6&gt;=0),"OK","Revisar dados"),"Revisar dados"))</f>
      </c>
    </row>
    <row r="7" ht="34" customHeight="1">
      <c r="A7" s="13" t="inlineStr">
        <is>
          <t>KB-002</t>
        </is>
      </c>
      <c r="B7" s="33">
        <v>46297</v>
      </c>
      <c r="C7" s="8" t="inlineStr">
        <is>
          <t>Fiscal</t>
        </is>
      </c>
      <c r="D7" s="9" t="inlineStr">
        <is>
          <t>Ana Paula Ribeiro MEI</t>
        </is>
      </c>
      <c r="E7" s="10"/>
      <c r="F7" s="9" t="inlineStr">
        <is>
          <t>Conferência e pagamento do DAS mensal</t>
        </is>
      </c>
      <c r="G7" s="8" t="inlineStr">
        <is>
          <t>Rafael Lima</t>
        </is>
      </c>
      <c r="H7" s="8" t="inlineStr">
        <is>
          <t>A fazer</t>
        </is>
      </c>
      <c r="I7" s="8" t="inlineStr">
        <is>
          <t>Alta</t>
        </is>
      </c>
      <c r="J7" s="33">
        <v>46313</v>
      </c>
      <c r="K7" s="33"/>
      <c r="L7" s="55" t="n">
        <v>0</v>
      </c>
      <c r="M7" s="34">
        <f>IF(P7&lt;&gt;"OK","",IF(H7="Cancelado","",IF(H7="Concluído",K7-B7,Resumo!$H$3-B7)))</f>
      </c>
      <c r="N7" s="13">
        <f>IF(P7="","",IF(P7&lt;&gt;"OK","Revisar dados",IF(H7="Cancelado","Cancelado",IF(H7="Concluído",IF(K7&gt;J7,"Concluído em atraso","Concluído"),IF(J7&lt;Resumo!$H$3,"Atrasado",IF(J7-Resumo!$H$3&lt;=3,"Vence em até 3 dias","No prazo"))))))</f>
      </c>
      <c r="O7" s="9" t="inlineStr">
        <is>
          <t>Conferir guia e vencimento. Campinas/SP.</t>
        </is>
      </c>
      <c r="P7" s="9">
        <f>IF(COUNTA(A7:L7,O7)=0,"",IFERROR(IF(AND(A7&lt;&gt;"",COUNTIF($A$6:$A$1000,A7)=1,F7&lt;&gt;"",ISNUMBER(Resumo!$H$3),ISNUMBER(B7),B7&gt;=1,B7=INT(B7),B7&lt;=Resumo!$H$3,AND(COUNTIF(Listas!$C$6:$C$105,C7)&gt;=1,C7&lt;&gt;"",COUNTIF(Listas!$A$6:$A$105,G7)=1,G7&lt;&gt;"",OR(H7="A fazer",H7="Em andamento",H7="Aguardando cliente",H7="Aguardando pagamento",H7="Concluído",H7="Cancelado"),OR(I7="Alta",I7="Média",I7="Baixa")),IF(H7="Concluído",AND(ISNUMBER(K7),K7&gt;=B7,K7&lt;=Resumo!$H$3),IF(H7="Cancelado",OR(K7="",AND(ISNUMBER(K7),K7&gt;=B7,K7&lt;=Resumo!$H$3)),K7="")),IF(H7="Cancelado",OR(J7="",AND(ISNUMBER(J7),J7&gt;=B7)),AND(ISNUMBER(J7),J7&gt;=B7)),ISNUMBER(L7),L7&gt;=0),"OK","Revisar dados"),"Revisar dados"))</f>
      </c>
    </row>
    <row r="8" ht="34" customHeight="1">
      <c r="A8" s="6" t="inlineStr">
        <is>
          <t>KB-003</t>
        </is>
      </c>
      <c r="B8" s="33">
        <v>46298</v>
      </c>
      <c r="C8" s="8" t="inlineStr">
        <is>
          <t>Financeiro</t>
        </is>
      </c>
      <c r="D8" s="9" t="inlineStr">
        <is>
          <t>Construtora Horizonte</t>
        </is>
      </c>
      <c r="E8" s="10"/>
      <c r="F8" s="9" t="inlineStr">
        <is>
          <t>Cobrança de fatura em aberto</t>
        </is>
      </c>
      <c r="G8" s="8" t="inlineStr">
        <is>
          <t>Juliana Alves</t>
        </is>
      </c>
      <c r="H8" s="8" t="inlineStr">
        <is>
          <t>Aguardando pagamento</t>
        </is>
      </c>
      <c r="I8" s="8" t="inlineStr">
        <is>
          <t>Alta</t>
        </is>
      </c>
      <c r="J8" s="33">
        <v>46315</v>
      </c>
      <c r="K8" s="33"/>
      <c r="L8" s="55" t="n">
        <v>4780</v>
      </c>
      <c r="M8" s="32">
        <f>IF(P8&lt;&gt;"OK","",IF(H8="Cancelado","",IF(H8="Concluído",K8-B8,Resumo!$H$3-B8)))</f>
      </c>
      <c r="N8" s="6">
        <f>IF(P8="","",IF(P8&lt;&gt;"OK","Revisar dados",IF(H8="Cancelado","Cancelado",IF(H8="Concluído",IF(K8&gt;J8,"Concluído em atraso","Concluído"),IF(J8&lt;Resumo!$H$3,"Atrasado",IF(J8-Resumo!$H$3&lt;=3,"Vence em até 3 dias","No prazo"))))))</f>
      </c>
      <c r="O8" s="9" t="inlineStr">
        <is>
          <t>Cliente informou previsão de pagamento. Belo Horizonte/MG.</t>
        </is>
      </c>
      <c r="P8" s="9">
        <f>IF(COUNTA(A8:L8,O8)=0,"",IFERROR(IF(AND(A8&lt;&gt;"",COUNTIF($A$6:$A$1000,A8)=1,F8&lt;&gt;"",ISNUMBER(Resumo!$H$3),ISNUMBER(B8),B8&gt;=1,B8=INT(B8),B8&lt;=Resumo!$H$3,AND(COUNTIF(Listas!$C$6:$C$105,C8)&gt;=1,C8&lt;&gt;"",COUNTIF(Listas!$A$6:$A$105,G8)=1,G8&lt;&gt;"",OR(H8="A fazer",H8="Em andamento",H8="Aguardando cliente",H8="Aguardando pagamento",H8="Concluído",H8="Cancelado"),OR(I8="Alta",I8="Média",I8="Baixa")),IF(H8="Concluído",AND(ISNUMBER(K8),K8&gt;=B8,K8&lt;=Resumo!$H$3),IF(H8="Cancelado",OR(K8="",AND(ISNUMBER(K8),K8&gt;=B8,K8&lt;=Resumo!$H$3)),K8="")),IF(H8="Cancelado",OR(J8="",AND(ISNUMBER(J8),J8&gt;=B8)),AND(ISNUMBER(J8),J8&gt;=B8)),ISNUMBER(L8),L8&gt;=0),"OK","Revisar dados"),"Revisar dados"))</f>
      </c>
    </row>
    <row r="9" ht="34" customHeight="1">
      <c r="A9" s="13" t="inlineStr">
        <is>
          <t>KB-004</t>
        </is>
      </c>
      <c r="B9" s="33">
        <v>46299</v>
      </c>
      <c r="C9" s="8" t="inlineStr">
        <is>
          <t>Estoque</t>
        </is>
      </c>
      <c r="D9" s="9" t="inlineStr">
        <is>
          <t>Café do Centro</t>
        </is>
      </c>
      <c r="E9" s="10"/>
      <c r="F9" s="9" t="inlineStr">
        <is>
          <t>Reposição de estoque de insumos</t>
        </is>
      </c>
      <c r="G9" s="8" t="inlineStr">
        <is>
          <t>Pedro Henrique</t>
        </is>
      </c>
      <c r="H9" s="8" t="inlineStr">
        <is>
          <t>Em andamento</t>
        </is>
      </c>
      <c r="I9" s="8" t="inlineStr">
        <is>
          <t>Média</t>
        </is>
      </c>
      <c r="J9" s="33">
        <v>46317</v>
      </c>
      <c r="K9" s="33"/>
      <c r="L9" s="55" t="n">
        <v>1960</v>
      </c>
      <c r="M9" s="34">
        <f>IF(P9&lt;&gt;"OK","",IF(H9="Cancelado","",IF(H9="Concluído",K9-B9,Resumo!$H$3-B9)))</f>
      </c>
      <c r="N9" s="13">
        <f>IF(P9="","",IF(P9&lt;&gt;"OK","Revisar dados",IF(H9="Cancelado","Cancelado",IF(H9="Concluído",IF(K9&gt;J9,"Concluído em atraso","Concluído"),IF(J9&lt;Resumo!$H$3,"Atrasado",IF(J9-Resumo!$H$3&lt;=3,"Vence em até 3 dias","No prazo"))))))</f>
      </c>
      <c r="O9" s="9" t="inlineStr">
        <is>
          <t>Aguardando confirmação de entrega. Curitiba/PR.</t>
        </is>
      </c>
      <c r="P9" s="9">
        <f>IF(COUNTA(A9:L9,O9)=0,"",IFERROR(IF(AND(A9&lt;&gt;"",COUNTIF($A$6:$A$1000,A9)=1,F9&lt;&gt;"",ISNUMBER(Resumo!$H$3),ISNUMBER(B9),B9&gt;=1,B9=INT(B9),B9&lt;=Resumo!$H$3,AND(COUNTIF(Listas!$C$6:$C$105,C9)&gt;=1,C9&lt;&gt;"",COUNTIF(Listas!$A$6:$A$105,G9)=1,G9&lt;&gt;"",OR(H9="A fazer",H9="Em andamento",H9="Aguardando cliente",H9="Aguardando pagamento",H9="Concluído",H9="Cancelado"),OR(I9="Alta",I9="Média",I9="Baixa")),IF(H9="Concluído",AND(ISNUMBER(K9),K9&gt;=B9,K9&lt;=Resumo!$H$3),IF(H9="Cancelado",OR(K9="",AND(ISNUMBER(K9),K9&gt;=B9,K9&lt;=Resumo!$H$3)),K9="")),IF(H9="Cancelado",OR(J9="",AND(ISNUMBER(J9),J9&gt;=B9)),AND(ISNUMBER(J9),J9&gt;=B9)),ISNUMBER(L9),L9&gt;=0),"OK","Revisar dados"),"Revisar dados"))</f>
      </c>
    </row>
    <row r="10" ht="34" customHeight="1">
      <c r="A10" s="6" t="inlineStr">
        <is>
          <t>KB-005</t>
        </is>
      </c>
      <c r="B10" s="33">
        <v>46300</v>
      </c>
      <c r="C10" s="8" t="inlineStr">
        <is>
          <t>Vendas</t>
        </is>
      </c>
      <c r="D10" s="9" t="inlineStr">
        <is>
          <t>Clínica Vida Leve</t>
        </is>
      </c>
      <c r="E10" s="10"/>
      <c r="F10" s="9" t="inlineStr">
        <is>
          <t>Elaboração de orçamento de serviço</t>
        </is>
      </c>
      <c r="G10" s="8" t="inlineStr">
        <is>
          <t>Carla Mendes</t>
        </is>
      </c>
      <c r="H10" s="8" t="inlineStr">
        <is>
          <t>A fazer</t>
        </is>
      </c>
      <c r="I10" s="8" t="inlineStr">
        <is>
          <t>Alta</t>
        </is>
      </c>
      <c r="J10" s="33">
        <v>46320</v>
      </c>
      <c r="K10" s="33"/>
      <c r="L10" s="55" t="n">
        <v>3200</v>
      </c>
      <c r="M10" s="32">
        <f>IF(P10&lt;&gt;"OK","",IF(H10="Cancelado","",IF(H10="Concluído",K10-B10,Resumo!$H$3-B10)))</f>
      </c>
      <c r="N10" s="6">
        <f>IF(P10="","",IF(P10&lt;&gt;"OK","Revisar dados",IF(H10="Cancelado","Cancelado",IF(H10="Concluído",IF(K10&gt;J10,"Concluído em atraso","Concluído"),IF(J10&lt;Resumo!$H$3,"Atrasado",IF(J10-Resumo!$H$3&lt;=3,"Vence em até 3 dias","No prazo"))))))</f>
      </c>
      <c r="O10" s="9" t="inlineStr">
        <is>
          <t>Orçamento a revisar antes do envio. Recife/PE.</t>
        </is>
      </c>
      <c r="P10" s="9">
        <f>IF(COUNTA(A10:L10,O10)=0,"",IFERROR(IF(AND(A10&lt;&gt;"",COUNTIF($A$6:$A$1000,A10)=1,F10&lt;&gt;"",ISNUMBER(Resumo!$H$3),ISNUMBER(B10),B10&gt;=1,B10=INT(B10),B10&lt;=Resumo!$H$3,AND(COUNTIF(Listas!$C$6:$C$105,C10)&gt;=1,C10&lt;&gt;"",COUNTIF(Listas!$A$6:$A$105,G10)=1,G10&lt;&gt;"",OR(H10="A fazer",H10="Em andamento",H10="Aguardando cliente",H10="Aguardando pagamento",H10="Concluído",H10="Cancelado"),OR(I10="Alta",I10="Média",I10="Baixa")),IF(H10="Concluído",AND(ISNUMBER(K10),K10&gt;=B10,K10&lt;=Resumo!$H$3),IF(H10="Cancelado",OR(K10="",AND(ISNUMBER(K10),K10&gt;=B10,K10&lt;=Resumo!$H$3)),K10="")),IF(H10="Cancelado",OR(J10="",AND(ISNUMBER(J10),J10&gt;=B10)),AND(ISNUMBER(J10),J10&gt;=B10)),ISNUMBER(L10),L10&gt;=0),"OK","Revisar dados"),"Revisar dados"))</f>
      </c>
    </row>
    <row r="11" ht="34" customHeight="1">
      <c r="A11" s="13" t="inlineStr">
        <is>
          <t>KB-006</t>
        </is>
      </c>
      <c r="B11" s="33">
        <v>46301</v>
      </c>
      <c r="C11" s="8" t="inlineStr">
        <is>
          <t>Estoque</t>
        </is>
      </c>
      <c r="D11" s="9" t="inlineStr">
        <is>
          <t>Loja Estação</t>
        </is>
      </c>
      <c r="E11" s="10"/>
      <c r="F11" s="9" t="inlineStr">
        <is>
          <t>Separação e expedição de pedido</t>
        </is>
      </c>
      <c r="G11" s="8" t="inlineStr">
        <is>
          <t>Lucas Ferreira</t>
        </is>
      </c>
      <c r="H11" s="8" t="inlineStr">
        <is>
          <t>Concluído</t>
        </is>
      </c>
      <c r="I11" s="8" t="inlineStr">
        <is>
          <t>Média</t>
        </is>
      </c>
      <c r="J11" s="33">
        <v>46304</v>
      </c>
      <c r="K11" s="33">
        <v>46303</v>
      </c>
      <c r="L11" s="55" t="n">
        <v>890</v>
      </c>
      <c r="M11" s="34">
        <f>IF(P11&lt;&gt;"OK","",IF(H11="Cancelado","",IF(H11="Concluído",K11-B11,Resumo!$H$3-B11)))</f>
      </c>
      <c r="N11" s="13">
        <f>IF(P11="","",IF(P11&lt;&gt;"OK","Revisar dados",IF(H11="Cancelado","Cancelado",IF(H11="Concluído",IF(K11&gt;J11,"Concluído em atraso","Concluído"),IF(J11&lt;Resumo!$H$3,"Atrasado",IF(J11-Resumo!$H$3&lt;=3,"Vence em até 3 dias","No prazo"))))))</f>
      </c>
      <c r="O11" s="9" t="inlineStr">
        <is>
          <t>Pedido entregue e confirmado. Porto Alegre/RS.</t>
        </is>
      </c>
      <c r="P11" s="9">
        <f>IF(COUNTA(A11:L11,O11)=0,"",IFERROR(IF(AND(A11&lt;&gt;"",COUNTIF($A$6:$A$1000,A11)=1,F11&lt;&gt;"",ISNUMBER(Resumo!$H$3),ISNUMBER(B11),B11&gt;=1,B11=INT(B11),B11&lt;=Resumo!$H$3,AND(COUNTIF(Listas!$C$6:$C$105,C11)&gt;=1,C11&lt;&gt;"",COUNTIF(Listas!$A$6:$A$105,G11)=1,G11&lt;&gt;"",OR(H11="A fazer",H11="Em andamento",H11="Aguardando cliente",H11="Aguardando pagamento",H11="Concluído",H11="Cancelado"),OR(I11="Alta",I11="Média",I11="Baixa")),IF(H11="Concluído",AND(ISNUMBER(K11),K11&gt;=B11,K11&lt;=Resumo!$H$3),IF(H11="Cancelado",OR(K11="",AND(ISNUMBER(K11),K11&gt;=B11,K11&lt;=Resumo!$H$3)),K11="")),IF(H11="Cancelado",OR(J11="",AND(ISNUMBER(J11),J11&gt;=B11)),AND(ISNUMBER(J11),J11&gt;=B11)),ISNUMBER(L11),L11&gt;=0),"OK","Revisar dados"),"Revisar dados"))</f>
      </c>
    </row>
    <row r="12" ht="34" customHeight="1">
      <c r="A12" s="6" t="inlineStr">
        <is>
          <t>KB-007</t>
        </is>
      </c>
      <c r="B12" s="33">
        <v>46302</v>
      </c>
      <c r="C12" s="8" t="inlineStr">
        <is>
          <t>Administrativo</t>
        </is>
      </c>
      <c r="D12" s="9" t="inlineStr">
        <is>
          <t>Distribuidora Bahia Norte</t>
        </is>
      </c>
      <c r="E12" s="10"/>
      <c r="F12" s="9" t="inlineStr">
        <is>
          <t>Atualização cadastral de fornecedor</t>
        </is>
      </c>
      <c r="G12" s="8" t="inlineStr">
        <is>
          <t>Ana Clara</t>
        </is>
      </c>
      <c r="H12" s="8" t="inlineStr">
        <is>
          <t>Aguardando cliente</t>
        </is>
      </c>
      <c r="I12" s="8" t="inlineStr">
        <is>
          <t>Baixa</t>
        </is>
      </c>
      <c r="J12" s="33">
        <v>46316</v>
      </c>
      <c r="K12" s="33"/>
      <c r="L12" s="55" t="n">
        <v>0</v>
      </c>
      <c r="M12" s="32">
        <f>IF(P12&lt;&gt;"OK","",IF(H12="Cancelado","",IF(H12="Concluído",K12-B12,Resumo!$H$3-B12)))</f>
      </c>
      <c r="N12" s="6">
        <f>IF(P12="","",IF(P12&lt;&gt;"OK","Revisar dados",IF(H12="Cancelado","Cancelado",IF(H12="Concluído",IF(K12&gt;J12,"Concluído em atraso","Concluído"),IF(J12&lt;Resumo!$H$3,"Atrasado",IF(J12-Resumo!$H$3&lt;=3,"Vence em até 3 dias","No prazo"))))))</f>
      </c>
      <c r="O12" s="9" t="inlineStr">
        <is>
          <t>Solicitados documentos atualizados. Salvador/BA.</t>
        </is>
      </c>
      <c r="P12" s="9">
        <f>IF(COUNTA(A12:L12,O12)=0,"",IFERROR(IF(AND(A12&lt;&gt;"",COUNTIF($A$6:$A$1000,A12)=1,F12&lt;&gt;"",ISNUMBER(Resumo!$H$3),ISNUMBER(B12),B12&gt;=1,B12=INT(B12),B12&lt;=Resumo!$H$3,AND(COUNTIF(Listas!$C$6:$C$105,C12)&gt;=1,C12&lt;&gt;"",COUNTIF(Listas!$A$6:$A$105,G12)=1,G12&lt;&gt;"",OR(H12="A fazer",H12="Em andamento",H12="Aguardando cliente",H12="Aguardando pagamento",H12="Concluído",H12="Cancelado"),OR(I12="Alta",I12="Média",I12="Baixa")),IF(H12="Concluído",AND(ISNUMBER(K12),K12&gt;=B12,K12&lt;=Resumo!$H$3),IF(H12="Cancelado",OR(K12="",AND(ISNUMBER(K12),K12&gt;=B12,K12&lt;=Resumo!$H$3)),K12="")),IF(H12="Cancelado",OR(J12="",AND(ISNUMBER(J12),J12&gt;=B12)),AND(ISNUMBER(J12),J12&gt;=B12)),ISNUMBER(L12),L12&gt;=0),"OK","Revisar dados"),"Revisar dados"))</f>
      </c>
    </row>
    <row r="13" ht="34" customHeight="1">
      <c r="A13" s="13" t="inlineStr">
        <is>
          <t>KB-008</t>
        </is>
      </c>
      <c r="B13" s="33">
        <v>46303</v>
      </c>
      <c r="C13" s="8" t="inlineStr">
        <is>
          <t>Financeiro</t>
        </is>
      </c>
      <c r="D13" s="9" t="inlineStr">
        <is>
          <t>Ponto Certo Serviços</t>
        </is>
      </c>
      <c r="E13" s="10"/>
      <c r="F13" s="9" t="inlineStr">
        <is>
          <t>Conciliação do fluxo de caixa mensal</t>
        </is>
      </c>
      <c r="G13" s="8" t="inlineStr">
        <is>
          <t>João Victor</t>
        </is>
      </c>
      <c r="H13" s="8" t="inlineStr">
        <is>
          <t>Em andamento</t>
        </is>
      </c>
      <c r="I13" s="8" t="inlineStr">
        <is>
          <t>Alta</t>
        </is>
      </c>
      <c r="J13" s="33">
        <v>46312</v>
      </c>
      <c r="K13" s="33"/>
      <c r="L13" s="55" t="n">
        <v>0</v>
      </c>
      <c r="M13" s="34">
        <f>IF(P13&lt;&gt;"OK","",IF(H13="Cancelado","",IF(H13="Concluído",K13-B13,Resumo!$H$3-B13)))</f>
      </c>
      <c r="N13" s="13">
        <f>IF(P13="","",IF(P13&lt;&gt;"OK","Revisar dados",IF(H13="Cancelado","Cancelado",IF(H13="Concluído",IF(K13&gt;J13,"Concluído em atraso","Concluído"),IF(J13&lt;Resumo!$H$3,"Atrasado",IF(J13-Resumo!$H$3&lt;=3,"Vence em até 3 dias","No prazo"))))))</f>
      </c>
      <c r="O13" s="9" t="inlineStr">
        <is>
          <t>Comparar extratos bancários e lançamentos internos.</t>
        </is>
      </c>
      <c r="P13" s="9">
        <f>IF(COUNTA(A13:L13,O13)=0,"",IFERROR(IF(AND(A13&lt;&gt;"",COUNTIF($A$6:$A$1000,A13)=1,F13&lt;&gt;"",ISNUMBER(Resumo!$H$3),ISNUMBER(B13),B13&gt;=1,B13=INT(B13),B13&lt;=Resumo!$H$3,AND(COUNTIF(Listas!$C$6:$C$105,C13)&gt;=1,C13&lt;&gt;"",COUNTIF(Listas!$A$6:$A$105,G13)=1,G13&lt;&gt;"",OR(H13="A fazer",H13="Em andamento",H13="Aguardando cliente",H13="Aguardando pagamento",H13="Concluído",H13="Cancelado"),OR(I13="Alta",I13="Média",I13="Baixa")),IF(H13="Concluído",AND(ISNUMBER(K13),K13&gt;=B13,K13&lt;=Resumo!$H$3),IF(H13="Cancelado",OR(K13="",AND(ISNUMBER(K13),K13&gt;=B13,K13&lt;=Resumo!$H$3)),K13="")),IF(H13="Cancelado",OR(J13="",AND(ISNUMBER(J13),J13&gt;=B13)),AND(ISNUMBER(J13),J13&gt;=B13)),ISNUMBER(L13),L13&gt;=0),"OK","Revisar dados"),"Revisar dados"))</f>
      </c>
    </row>
    <row r="14" ht="34" customHeight="1">
      <c r="A14" s="6" t="inlineStr">
        <is>
          <t>KB-009</t>
        </is>
      </c>
      <c r="B14" s="33">
        <v>46304</v>
      </c>
      <c r="C14" s="8" t="inlineStr">
        <is>
          <t>Vendas</t>
        </is>
      </c>
      <c r="D14" s="9" t="inlineStr">
        <is>
          <t>Studio Carioca Eventos</t>
        </is>
      </c>
      <c r="E14" s="10"/>
      <c r="F14" s="9" t="inlineStr">
        <is>
          <t>Retorno de proposta comercial</t>
        </is>
      </c>
      <c r="G14" s="8" t="inlineStr">
        <is>
          <t>Beatriz Nunes</t>
        </is>
      </c>
      <c r="H14" s="8" t="inlineStr">
        <is>
          <t>A fazer</t>
        </is>
      </c>
      <c r="I14" s="8" t="inlineStr">
        <is>
          <t>Média</t>
        </is>
      </c>
      <c r="J14" s="33">
        <v>46318</v>
      </c>
      <c r="K14" s="33"/>
      <c r="L14" s="55" t="n">
        <v>2450</v>
      </c>
      <c r="M14" s="32">
        <f>IF(P14&lt;&gt;"OK","",IF(H14="Cancelado","",IF(H14="Concluído",K14-B14,Resumo!$H$3-B14)))</f>
      </c>
      <c r="N14" s="6">
        <f>IF(P14="","",IF(P14&lt;&gt;"OK","Revisar dados",IF(H14="Cancelado","Cancelado",IF(H14="Concluído",IF(K14&gt;J14,"Concluído em atraso","Concluído"),IF(J14&lt;Resumo!$H$3,"Atrasado",IF(J14-Resumo!$H$3&lt;=3,"Vence em até 3 dias","No prazo"))))))</f>
      </c>
      <c r="O14" s="9" t="inlineStr">
        <is>
          <t>Aguardar reunião de apresentação. Rio de Janeiro/RJ.</t>
        </is>
      </c>
      <c r="P14" s="9">
        <f>IF(COUNTA(A14:L14,O14)=0,"",IFERROR(IF(AND(A14&lt;&gt;"",COUNTIF($A$6:$A$1000,A14)=1,F14&lt;&gt;"",ISNUMBER(Resumo!$H$3),ISNUMBER(B14),B14&gt;=1,B14=INT(B14),B14&lt;=Resumo!$H$3,AND(COUNTIF(Listas!$C$6:$C$105,C14)&gt;=1,C14&lt;&gt;"",COUNTIF(Listas!$A$6:$A$105,G14)=1,G14&lt;&gt;"",OR(H14="A fazer",H14="Em andamento",H14="Aguardando cliente",H14="Aguardando pagamento",H14="Concluído",H14="Cancelado"),OR(I14="Alta",I14="Média",I14="Baixa")),IF(H14="Concluído",AND(ISNUMBER(K14),K14&gt;=B14,K14&lt;=Resumo!$H$3),IF(H14="Cancelado",OR(K14="",AND(ISNUMBER(K14),K14&gt;=B14,K14&lt;=Resumo!$H$3)),K14="")),IF(H14="Cancelado",OR(J14="",AND(ISNUMBER(J14),J14&gt;=B14)),AND(ISNUMBER(J14),J14&gt;=B14)),ISNUMBER(L14),L14&gt;=0),"OK","Revisar dados"),"Revisar dados"))</f>
      </c>
    </row>
    <row r="15" ht="34" customHeight="1">
      <c r="A15" s="13" t="inlineStr">
        <is>
          <t>KB-010</t>
        </is>
      </c>
      <c r="B15" s="33">
        <v>46305</v>
      </c>
      <c r="C15" s="8" t="inlineStr">
        <is>
          <t>Fiscal</t>
        </is>
      </c>
      <c r="D15" s="9" t="inlineStr">
        <is>
          <t>José Roberto da Silva</t>
        </is>
      </c>
      <c r="E15" s="10"/>
      <c r="F15" s="9" t="inlineStr">
        <is>
          <t>Organização de documentos fiscais do mês</t>
        </is>
      </c>
      <c r="G15" s="8" t="inlineStr">
        <is>
          <t>Diego Martins</t>
        </is>
      </c>
      <c r="H15" s="8" t="inlineStr">
        <is>
          <t>Concluído</t>
        </is>
      </c>
      <c r="I15" s="8" t="inlineStr">
        <is>
          <t>Baixa</t>
        </is>
      </c>
      <c r="J15" s="33">
        <v>46310</v>
      </c>
      <c r="K15" s="33">
        <v>46311</v>
      </c>
      <c r="L15" s="55" t="n">
        <v>0</v>
      </c>
      <c r="M15" s="34">
        <f>IF(P15&lt;&gt;"OK","",IF(H15="Cancelado","",IF(H15="Concluído",K15-B15,Resumo!$H$3-B15)))</f>
      </c>
      <c r="N15" s="13">
        <f>IF(P15="","",IF(P15&lt;&gt;"OK","Revisar dados",IF(H15="Cancelado","Cancelado",IF(H15="Concluído",IF(K15&gt;J15,"Concluído em atraso","Concluído"),IF(J15&lt;Resumo!$H$3,"Atrasado",IF(J15-Resumo!$H$3&lt;=3,"Vence em até 3 dias","No prazo"))))))</f>
      </c>
      <c r="O15" s="9" t="inlineStr">
        <is>
          <t>Documentos arquivados por competência mensal.</t>
        </is>
      </c>
      <c r="P15" s="9">
        <f>IF(COUNTA(A15:L15,O15)=0,"",IFERROR(IF(AND(A15&lt;&gt;"",COUNTIF($A$6:$A$1000,A15)=1,F15&lt;&gt;"",ISNUMBER(Resumo!$H$3),ISNUMBER(B15),B15&gt;=1,B15=INT(B15),B15&lt;=Resumo!$H$3,AND(COUNTIF(Listas!$C$6:$C$105,C15)&gt;=1,C15&lt;&gt;"",COUNTIF(Listas!$A$6:$A$105,G15)=1,G15&lt;&gt;"",OR(H15="A fazer",H15="Em andamento",H15="Aguardando cliente",H15="Aguardando pagamento",H15="Concluído",H15="Cancelado"),OR(I15="Alta",I15="Média",I15="Baixa")),IF(H15="Concluído",AND(ISNUMBER(K15),K15&gt;=B15,K15&lt;=Resumo!$H$3),IF(H15="Cancelado",OR(K15="",AND(ISNUMBER(K15),K15&gt;=B15,K15&lt;=Resumo!$H$3)),K15="")),IF(H15="Cancelado",OR(J15="",AND(ISNUMBER(J15),J15&gt;=B15)),AND(ISNUMBER(J15),J15&gt;=B15)),ISNUMBER(L15),L15&gt;=0),"OK","Revisar dados"),"Revisar dados"))</f>
      </c>
    </row>
    <row r="16">
      <c r="A16" s="6"/>
      <c r="B16" s="33" t="n"/>
      <c r="C16" s="8" t="n"/>
      <c r="D16" s="9" t="n"/>
      <c r="E16" s="10" t="n"/>
      <c r="F16" s="9" t="n"/>
      <c r="G16" s="8" t="n"/>
      <c r="H16" s="8" t="n"/>
      <c r="I16" s="8" t="n"/>
      <c r="J16" s="33" t="n"/>
      <c r="K16" s="33" t="n"/>
      <c r="L16" s="56" t="n"/>
      <c r="M16" s="32">
        <f>IF(P16&lt;&gt;"OK","",IF(H16="Cancelado","",IF(H16="Concluído",K16-B16,Resumo!$H$3-B16)))</f>
      </c>
      <c r="N16" s="6">
        <f>IF(P16="","",IF(P16&lt;&gt;"OK","Revisar dados",IF(H16="Cancelado","Cancelado",IF(H16="Concluído",IF(K16&gt;J16,"Concluído em atraso","Concluído"),IF(J16&lt;Resumo!$H$3,"Atrasado",IF(J16-Resumo!$H$3&lt;=3,"Vence em até 3 dias","No prazo"))))))</f>
      </c>
      <c r="O16" s="9" t="n"/>
      <c r="P16" s="9">
        <f>IF(COUNTA(A16:L16,O16)=0,"",IFERROR(IF(AND(A16&lt;&gt;"",COUNTIF($A$6:$A$1000,A16)=1,F16&lt;&gt;"",ISNUMBER(Resumo!$H$3),ISNUMBER(B16),B16&gt;=1,B16=INT(B16),B16&lt;=Resumo!$H$3,AND(COUNTIF(Listas!$C$6:$C$105,C16)&gt;=1,C16&lt;&gt;"",COUNTIF(Listas!$A$6:$A$105,G16)=1,G16&lt;&gt;"",OR(H16="A fazer",H16="Em andamento",H16="Aguardando cliente",H16="Aguardando pagamento",H16="Concluído",H16="Cancelado"),OR(I16="Alta",I16="Média",I16="Baixa")),IF(H16="Concluído",AND(ISNUMBER(K16),K16&gt;=B16,K16&lt;=Resumo!$H$3),IF(H16="Cancelado",OR(K16="",AND(ISNUMBER(K16),K16&gt;=B16,K16&lt;=Resumo!$H$3)),K16="")),IF(H16="Cancelado",OR(J16="",AND(ISNUMBER(J16),J16&gt;=B16)),AND(ISNUMBER(J16),J16&gt;=B16)),ISNUMBER(L16),L16&gt;=0),"OK","Revisar dados"),"Revisar dados"))</f>
      </c>
    </row>
    <row r="17">
      <c r="A17" s="13"/>
      <c r="B17" s="33" t="n"/>
      <c r="C17" s="8" t="n"/>
      <c r="D17" s="9" t="n"/>
      <c r="E17" s="10" t="n"/>
      <c r="F17" s="9" t="n"/>
      <c r="G17" s="8" t="n"/>
      <c r="H17" s="8" t="n"/>
      <c r="I17" s="8" t="n"/>
      <c r="J17" s="33" t="n"/>
      <c r="K17" s="33" t="n"/>
      <c r="L17" s="56" t="n"/>
      <c r="M17" s="34">
        <f>IF(P17&lt;&gt;"OK","",IF(H17="Cancelado","",IF(H17="Concluído",K17-B17,Resumo!$H$3-B17)))</f>
      </c>
      <c r="N17" s="13">
        <f>IF(P17="","",IF(P17&lt;&gt;"OK","Revisar dados",IF(H17="Cancelado","Cancelado",IF(H17="Concluído",IF(K17&gt;J17,"Concluído em atraso","Concluído"),IF(J17&lt;Resumo!$H$3,"Atrasado",IF(J17-Resumo!$H$3&lt;=3,"Vence em até 3 dias","No prazo"))))))</f>
      </c>
      <c r="O17" s="9" t="n"/>
      <c r="P17" s="9">
        <f>IF(COUNTA(A17:L17,O17)=0,"",IFERROR(IF(AND(A17&lt;&gt;"",COUNTIF($A$6:$A$1000,A17)=1,F17&lt;&gt;"",ISNUMBER(Resumo!$H$3),ISNUMBER(B17),B17&gt;=1,B17=INT(B17),B17&lt;=Resumo!$H$3,AND(COUNTIF(Listas!$C$6:$C$105,C17)&gt;=1,C17&lt;&gt;"",COUNTIF(Listas!$A$6:$A$105,G17)=1,G17&lt;&gt;"",OR(H17="A fazer",H17="Em andamento",H17="Aguardando cliente",H17="Aguardando pagamento",H17="Concluído",H17="Cancelado"),OR(I17="Alta",I17="Média",I17="Baixa")),IF(H17="Concluído",AND(ISNUMBER(K17),K17&gt;=B17,K17&lt;=Resumo!$H$3),IF(H17="Cancelado",OR(K17="",AND(ISNUMBER(K17),K17&gt;=B17,K17&lt;=Resumo!$H$3)),K17="")),IF(H17="Cancelado",OR(J17="",AND(ISNUMBER(J17),J17&gt;=B17)),AND(ISNUMBER(J17),J17&gt;=B17)),ISNUMBER(L17),L17&gt;=0),"OK","Revisar dados"),"Revisar dados"))</f>
      </c>
    </row>
    <row r="18">
      <c r="A18" s="6"/>
      <c r="B18" s="33" t="n"/>
      <c r="C18" s="8" t="n"/>
      <c r="D18" s="9" t="n"/>
      <c r="E18" s="10" t="n"/>
      <c r="F18" s="9" t="n"/>
      <c r="G18" s="8" t="n"/>
      <c r="H18" s="8" t="n"/>
      <c r="I18" s="8" t="n"/>
      <c r="J18" s="33" t="n"/>
      <c r="K18" s="33" t="n"/>
      <c r="L18" s="56" t="n"/>
      <c r="M18" s="32">
        <f>IF(P18&lt;&gt;"OK","",IF(H18="Cancelado","",IF(H18="Concluído",K18-B18,Resumo!$H$3-B18)))</f>
      </c>
      <c r="N18" s="6">
        <f>IF(P18="","",IF(P18&lt;&gt;"OK","Revisar dados",IF(H18="Cancelado","Cancelado",IF(H18="Concluído",IF(K18&gt;J18,"Concluído em atraso","Concluído"),IF(J18&lt;Resumo!$H$3,"Atrasado",IF(J18-Resumo!$H$3&lt;=3,"Vence em até 3 dias","No prazo"))))))</f>
      </c>
      <c r="O18" s="9" t="n"/>
      <c r="P18" s="9">
        <f>IF(COUNTA(A18:L18,O18)=0,"",IFERROR(IF(AND(A18&lt;&gt;"",COUNTIF($A$6:$A$1000,A18)=1,F18&lt;&gt;"",ISNUMBER(Resumo!$H$3),ISNUMBER(B18),B18&gt;=1,B18=INT(B18),B18&lt;=Resumo!$H$3,AND(COUNTIF(Listas!$C$6:$C$105,C18)&gt;=1,C18&lt;&gt;"",COUNTIF(Listas!$A$6:$A$105,G18)=1,G18&lt;&gt;"",OR(H18="A fazer",H18="Em andamento",H18="Aguardando cliente",H18="Aguardando pagamento",H18="Concluído",H18="Cancelado"),OR(I18="Alta",I18="Média",I18="Baixa")),IF(H18="Concluído",AND(ISNUMBER(K18),K18&gt;=B18,K18&lt;=Resumo!$H$3),IF(H18="Cancelado",OR(K18="",AND(ISNUMBER(K18),K18&gt;=B18,K18&lt;=Resumo!$H$3)),K18="")),IF(H18="Cancelado",OR(J18="",AND(ISNUMBER(J18),J18&gt;=B18)),AND(ISNUMBER(J18),J18&gt;=B18)),ISNUMBER(L18),L18&gt;=0),"OK","Revisar dados"),"Revisar dados"))</f>
      </c>
    </row>
    <row r="19">
      <c r="A19" s="13"/>
      <c r="B19" s="33" t="n"/>
      <c r="C19" s="8" t="n"/>
      <c r="D19" s="9" t="n"/>
      <c r="E19" s="10" t="n"/>
      <c r="F19" s="9" t="n"/>
      <c r="G19" s="8" t="n"/>
      <c r="H19" s="8" t="n"/>
      <c r="I19" s="8" t="n"/>
      <c r="J19" s="33" t="n"/>
      <c r="K19" s="33" t="n"/>
      <c r="L19" s="56" t="n"/>
      <c r="M19" s="34">
        <f>IF(P19&lt;&gt;"OK","",IF(H19="Cancelado","",IF(H19="Concluído",K19-B19,Resumo!$H$3-B19)))</f>
      </c>
      <c r="N19" s="13">
        <f>IF(P19="","",IF(P19&lt;&gt;"OK","Revisar dados",IF(H19="Cancelado","Cancelado",IF(H19="Concluído",IF(K19&gt;J19,"Concluído em atraso","Concluído"),IF(J19&lt;Resumo!$H$3,"Atrasado",IF(J19-Resumo!$H$3&lt;=3,"Vence em até 3 dias","No prazo"))))))</f>
      </c>
      <c r="O19" s="9" t="n"/>
      <c r="P19" s="9">
        <f>IF(COUNTA(A19:L19,O19)=0,"",IFERROR(IF(AND(A19&lt;&gt;"",COUNTIF($A$6:$A$1000,A19)=1,F19&lt;&gt;"",ISNUMBER(Resumo!$H$3),ISNUMBER(B19),B19&gt;=1,B19=INT(B19),B19&lt;=Resumo!$H$3,AND(COUNTIF(Listas!$C$6:$C$105,C19)&gt;=1,C19&lt;&gt;"",COUNTIF(Listas!$A$6:$A$105,G19)=1,G19&lt;&gt;"",OR(H19="A fazer",H19="Em andamento",H19="Aguardando cliente",H19="Aguardando pagamento",H19="Concluído",H19="Cancelado"),OR(I19="Alta",I19="Média",I19="Baixa")),IF(H19="Concluído",AND(ISNUMBER(K19),K19&gt;=B19,K19&lt;=Resumo!$H$3),IF(H19="Cancelado",OR(K19="",AND(ISNUMBER(K19),K19&gt;=B19,K19&lt;=Resumo!$H$3)),K19="")),IF(H19="Cancelado",OR(J19="",AND(ISNUMBER(J19),J19&gt;=B19)),AND(ISNUMBER(J19),J19&gt;=B19)),ISNUMBER(L19),L19&gt;=0),"OK","Revisar dados"),"Revisar dados"))</f>
      </c>
    </row>
    <row r="20">
      <c r="A20" s="6"/>
      <c r="B20" s="33" t="n"/>
      <c r="C20" s="8" t="n"/>
      <c r="D20" s="9" t="n"/>
      <c r="E20" s="10" t="n"/>
      <c r="F20" s="9" t="n"/>
      <c r="G20" s="8" t="n"/>
      <c r="H20" s="8" t="n"/>
      <c r="I20" s="8" t="n"/>
      <c r="J20" s="33" t="n"/>
      <c r="K20" s="33" t="n"/>
      <c r="L20" s="56" t="n"/>
      <c r="M20" s="32">
        <f>IF(P20&lt;&gt;"OK","",IF(H20="Cancelado","",IF(H20="Concluído",K20-B20,Resumo!$H$3-B20)))</f>
      </c>
      <c r="N20" s="6">
        <f>IF(P20="","",IF(P20&lt;&gt;"OK","Revisar dados",IF(H20="Cancelado","Cancelado",IF(H20="Concluído",IF(K20&gt;J20,"Concluído em atraso","Concluído"),IF(J20&lt;Resumo!$H$3,"Atrasado",IF(J20-Resumo!$H$3&lt;=3,"Vence em até 3 dias","No prazo"))))))</f>
      </c>
      <c r="O20" s="9" t="n"/>
      <c r="P20" s="9">
        <f>IF(COUNTA(A20:L20,O20)=0,"",IFERROR(IF(AND(A20&lt;&gt;"",COUNTIF($A$6:$A$1000,A20)=1,F20&lt;&gt;"",ISNUMBER(Resumo!$H$3),ISNUMBER(B20),B20&gt;=1,B20=INT(B20),B20&lt;=Resumo!$H$3,AND(COUNTIF(Listas!$C$6:$C$105,C20)&gt;=1,C20&lt;&gt;"",COUNTIF(Listas!$A$6:$A$105,G20)=1,G20&lt;&gt;"",OR(H20="A fazer",H20="Em andamento",H20="Aguardando cliente",H20="Aguardando pagamento",H20="Concluído",H20="Cancelado"),OR(I20="Alta",I20="Média",I20="Baixa")),IF(H20="Concluído",AND(ISNUMBER(K20),K20&gt;=B20,K20&lt;=Resumo!$H$3),IF(H20="Cancelado",OR(K20="",AND(ISNUMBER(K20),K20&gt;=B20,K20&lt;=Resumo!$H$3)),K20="")),IF(H20="Cancelado",OR(J20="",AND(ISNUMBER(J20),J20&gt;=B20)),AND(ISNUMBER(J20),J20&gt;=B20)),ISNUMBER(L20),L20&gt;=0),"OK","Revisar dados"),"Revisar dados"))</f>
      </c>
    </row>
    <row r="21">
      <c r="A21" s="13"/>
      <c r="B21" s="33" t="n"/>
      <c r="C21" s="8" t="n"/>
      <c r="D21" s="9" t="n"/>
      <c r="E21" s="10" t="n"/>
      <c r="F21" s="9" t="n"/>
      <c r="G21" s="8" t="n"/>
      <c r="H21" s="8" t="n"/>
      <c r="I21" s="8" t="n"/>
      <c r="J21" s="33" t="n"/>
      <c r="K21" s="33" t="n"/>
      <c r="L21" s="56" t="n"/>
      <c r="M21" s="34">
        <f>IF(P21&lt;&gt;"OK","",IF(H21="Cancelado","",IF(H21="Concluído",K21-B21,Resumo!$H$3-B21)))</f>
      </c>
      <c r="N21" s="13">
        <f>IF(P21="","",IF(P21&lt;&gt;"OK","Revisar dados",IF(H21="Cancelado","Cancelado",IF(H21="Concluído",IF(K21&gt;J21,"Concluído em atraso","Concluído"),IF(J21&lt;Resumo!$H$3,"Atrasado",IF(J21-Resumo!$H$3&lt;=3,"Vence em até 3 dias","No prazo"))))))</f>
      </c>
      <c r="O21" s="9" t="n"/>
      <c r="P21" s="9">
        <f>IF(COUNTA(A21:L21,O21)=0,"",IFERROR(IF(AND(A21&lt;&gt;"",COUNTIF($A$6:$A$1000,A21)=1,F21&lt;&gt;"",ISNUMBER(Resumo!$H$3),ISNUMBER(B21),B21&gt;=1,B21=INT(B21),B21&lt;=Resumo!$H$3,AND(COUNTIF(Listas!$C$6:$C$105,C21)&gt;=1,C21&lt;&gt;"",COUNTIF(Listas!$A$6:$A$105,G21)=1,G21&lt;&gt;"",OR(H21="A fazer",H21="Em andamento",H21="Aguardando cliente",H21="Aguardando pagamento",H21="Concluído",H21="Cancelado"),OR(I21="Alta",I21="Média",I21="Baixa")),IF(H21="Concluído",AND(ISNUMBER(K21),K21&gt;=B21,K21&lt;=Resumo!$H$3),IF(H21="Cancelado",OR(K21="",AND(ISNUMBER(K21),K21&gt;=B21,K21&lt;=Resumo!$H$3)),K21="")),IF(H21="Cancelado",OR(J21="",AND(ISNUMBER(J21),J21&gt;=B21)),AND(ISNUMBER(J21),J21&gt;=B21)),ISNUMBER(L21),L21&gt;=0),"OK","Revisar dados"),"Revisar dados"))</f>
      </c>
    </row>
    <row r="22">
      <c r="A22" s="6"/>
      <c r="B22" s="33" t="n"/>
      <c r="C22" s="8" t="n"/>
      <c r="D22" s="9" t="n"/>
      <c r="E22" s="10" t="n"/>
      <c r="F22" s="9" t="n"/>
      <c r="G22" s="8" t="n"/>
      <c r="H22" s="8" t="n"/>
      <c r="I22" s="8" t="n"/>
      <c r="J22" s="33" t="n"/>
      <c r="K22" s="33" t="n"/>
      <c r="L22" s="56" t="n"/>
      <c r="M22" s="32">
        <f>IF(P22&lt;&gt;"OK","",IF(H22="Cancelado","",IF(H22="Concluído",K22-B22,Resumo!$H$3-B22)))</f>
      </c>
      <c r="N22" s="6">
        <f>IF(P22="","",IF(P22&lt;&gt;"OK","Revisar dados",IF(H22="Cancelado","Cancelado",IF(H22="Concluído",IF(K22&gt;J22,"Concluído em atraso","Concluído"),IF(J22&lt;Resumo!$H$3,"Atrasado",IF(J22-Resumo!$H$3&lt;=3,"Vence em até 3 dias","No prazo"))))))</f>
      </c>
      <c r="O22" s="9" t="n"/>
      <c r="P22" s="9">
        <f>IF(COUNTA(A22:L22,O22)=0,"",IFERROR(IF(AND(A22&lt;&gt;"",COUNTIF($A$6:$A$1000,A22)=1,F22&lt;&gt;"",ISNUMBER(Resumo!$H$3),ISNUMBER(B22),B22&gt;=1,B22=INT(B22),B22&lt;=Resumo!$H$3,AND(COUNTIF(Listas!$C$6:$C$105,C22)&gt;=1,C22&lt;&gt;"",COUNTIF(Listas!$A$6:$A$105,G22)=1,G22&lt;&gt;"",OR(H22="A fazer",H22="Em andamento",H22="Aguardando cliente",H22="Aguardando pagamento",H22="Concluído",H22="Cancelado"),OR(I22="Alta",I22="Média",I22="Baixa")),IF(H22="Concluído",AND(ISNUMBER(K22),K22&gt;=B22,K22&lt;=Resumo!$H$3),IF(H22="Cancelado",OR(K22="",AND(ISNUMBER(K22),K22&gt;=B22,K22&lt;=Resumo!$H$3)),K22="")),IF(H22="Cancelado",OR(J22="",AND(ISNUMBER(J22),J22&gt;=B22)),AND(ISNUMBER(J22),J22&gt;=B22)),ISNUMBER(L22),L22&gt;=0),"OK","Revisar dados"),"Revisar dados"))</f>
      </c>
    </row>
    <row r="23">
      <c r="A23" s="13"/>
      <c r="B23" s="33" t="n"/>
      <c r="C23" s="8" t="n"/>
      <c r="D23" s="9" t="n"/>
      <c r="E23" s="10" t="n"/>
      <c r="F23" s="9" t="n"/>
      <c r="G23" s="8" t="n"/>
      <c r="H23" s="8" t="n"/>
      <c r="I23" s="8" t="n"/>
      <c r="J23" s="33" t="n"/>
      <c r="K23" s="33" t="n"/>
      <c r="L23" s="56" t="n"/>
      <c r="M23" s="34">
        <f>IF(P23&lt;&gt;"OK","",IF(H23="Cancelado","",IF(H23="Concluído",K23-B23,Resumo!$H$3-B23)))</f>
      </c>
      <c r="N23" s="13">
        <f>IF(P23="","",IF(P23&lt;&gt;"OK","Revisar dados",IF(H23="Cancelado","Cancelado",IF(H23="Concluído",IF(K23&gt;J23,"Concluído em atraso","Concluído"),IF(J23&lt;Resumo!$H$3,"Atrasado",IF(J23-Resumo!$H$3&lt;=3,"Vence em até 3 dias","No prazo"))))))</f>
      </c>
      <c r="O23" s="9" t="n"/>
      <c r="P23" s="9">
        <f>IF(COUNTA(A23:L23,O23)=0,"",IFERROR(IF(AND(A23&lt;&gt;"",COUNTIF($A$6:$A$1000,A23)=1,F23&lt;&gt;"",ISNUMBER(Resumo!$H$3),ISNUMBER(B23),B23&gt;=1,B23=INT(B23),B23&lt;=Resumo!$H$3,AND(COUNTIF(Listas!$C$6:$C$105,C23)&gt;=1,C23&lt;&gt;"",COUNTIF(Listas!$A$6:$A$105,G23)=1,G23&lt;&gt;"",OR(H23="A fazer",H23="Em andamento",H23="Aguardando cliente",H23="Aguardando pagamento",H23="Concluído",H23="Cancelado"),OR(I23="Alta",I23="Média",I23="Baixa")),IF(H23="Concluído",AND(ISNUMBER(K23),K23&gt;=B23,K23&lt;=Resumo!$H$3),IF(H23="Cancelado",OR(K23="",AND(ISNUMBER(K23),K23&gt;=B23,K23&lt;=Resumo!$H$3)),K23="")),IF(H23="Cancelado",OR(J23="",AND(ISNUMBER(J23),J23&gt;=B23)),AND(ISNUMBER(J23),J23&gt;=B23)),ISNUMBER(L23),L23&gt;=0),"OK","Revisar dados"),"Revisar dados"))</f>
      </c>
    </row>
    <row r="24">
      <c r="A24" s="6"/>
      <c r="B24" s="33" t="n"/>
      <c r="C24" s="8" t="n"/>
      <c r="D24" s="9" t="n"/>
      <c r="E24" s="10" t="n"/>
      <c r="F24" s="9" t="n"/>
      <c r="G24" s="8" t="n"/>
      <c r="H24" s="8" t="n"/>
      <c r="I24" s="8" t="n"/>
      <c r="J24" s="33" t="n"/>
      <c r="K24" s="33" t="n"/>
      <c r="L24" s="56" t="n"/>
      <c r="M24" s="32">
        <f>IF(P24&lt;&gt;"OK","",IF(H24="Cancelado","",IF(H24="Concluído",K24-B24,Resumo!$H$3-B24)))</f>
      </c>
      <c r="N24" s="6">
        <f>IF(P24="","",IF(P24&lt;&gt;"OK","Revisar dados",IF(H24="Cancelado","Cancelado",IF(H24="Concluído",IF(K24&gt;J24,"Concluído em atraso","Concluído"),IF(J24&lt;Resumo!$H$3,"Atrasado",IF(J24-Resumo!$H$3&lt;=3,"Vence em até 3 dias","No prazo"))))))</f>
      </c>
      <c r="O24" s="9" t="n"/>
      <c r="P24" s="9">
        <f>IF(COUNTA(A24:L24,O24)=0,"",IFERROR(IF(AND(A24&lt;&gt;"",COUNTIF($A$6:$A$1000,A24)=1,F24&lt;&gt;"",ISNUMBER(Resumo!$H$3),ISNUMBER(B24),B24&gt;=1,B24=INT(B24),B24&lt;=Resumo!$H$3,AND(COUNTIF(Listas!$C$6:$C$105,C24)&gt;=1,C24&lt;&gt;"",COUNTIF(Listas!$A$6:$A$105,G24)=1,G24&lt;&gt;"",OR(H24="A fazer",H24="Em andamento",H24="Aguardando cliente",H24="Aguardando pagamento",H24="Concluído",H24="Cancelado"),OR(I24="Alta",I24="Média",I24="Baixa")),IF(H24="Concluído",AND(ISNUMBER(K24),K24&gt;=B24,K24&lt;=Resumo!$H$3),IF(H24="Cancelado",OR(K24="",AND(ISNUMBER(K24),K24&gt;=B24,K24&lt;=Resumo!$H$3)),K24="")),IF(H24="Cancelado",OR(J24="",AND(ISNUMBER(J24),J24&gt;=B24)),AND(ISNUMBER(J24),J24&gt;=B24)),ISNUMBER(L24),L24&gt;=0),"OK","Revisar dados"),"Revisar dados"))</f>
      </c>
    </row>
    <row r="25">
      <c r="A25" s="13"/>
      <c r="B25" s="33" t="n"/>
      <c r="C25" s="8" t="n"/>
      <c r="D25" s="9" t="n"/>
      <c r="E25" s="10" t="n"/>
      <c r="F25" s="9" t="n"/>
      <c r="G25" s="8" t="n"/>
      <c r="H25" s="8" t="n"/>
      <c r="I25" s="8" t="n"/>
      <c r="J25" s="33" t="n"/>
      <c r="K25" s="33" t="n"/>
      <c r="L25" s="56" t="n"/>
      <c r="M25" s="34">
        <f>IF(P25&lt;&gt;"OK","",IF(H25="Cancelado","",IF(H25="Concluído",K25-B25,Resumo!$H$3-B25)))</f>
      </c>
      <c r="N25" s="13">
        <f>IF(P25="","",IF(P25&lt;&gt;"OK","Revisar dados",IF(H25="Cancelado","Cancelado",IF(H25="Concluído",IF(K25&gt;J25,"Concluído em atraso","Concluído"),IF(J25&lt;Resumo!$H$3,"Atrasado",IF(J25-Resumo!$H$3&lt;=3,"Vence em até 3 dias","No prazo"))))))</f>
      </c>
      <c r="O25" s="9" t="n"/>
      <c r="P25" s="9">
        <f>IF(COUNTA(A25:L25,O25)=0,"",IFERROR(IF(AND(A25&lt;&gt;"",COUNTIF($A$6:$A$1000,A25)=1,F25&lt;&gt;"",ISNUMBER(Resumo!$H$3),ISNUMBER(B25),B25&gt;=1,B25=INT(B25),B25&lt;=Resumo!$H$3,AND(COUNTIF(Listas!$C$6:$C$105,C25)&gt;=1,C25&lt;&gt;"",COUNTIF(Listas!$A$6:$A$105,G25)=1,G25&lt;&gt;"",OR(H25="A fazer",H25="Em andamento",H25="Aguardando cliente",H25="Aguardando pagamento",H25="Concluído",H25="Cancelado"),OR(I25="Alta",I25="Média",I25="Baixa")),IF(H25="Concluído",AND(ISNUMBER(K25),K25&gt;=B25,K25&lt;=Resumo!$H$3),IF(H25="Cancelado",OR(K25="",AND(ISNUMBER(K25),K25&gt;=B25,K25&lt;=Resumo!$H$3)),K25="")),IF(H25="Cancelado",OR(J25="",AND(ISNUMBER(J25),J25&gt;=B25)),AND(ISNUMBER(J25),J25&gt;=B25)),ISNUMBER(L25),L25&gt;=0),"OK","Revisar dados"),"Revisar dados"))</f>
      </c>
    </row>
    <row r="26">
      <c r="A26" s="6"/>
      <c r="B26" s="33" t="n"/>
      <c r="C26" s="8" t="n"/>
      <c r="D26" s="9" t="n"/>
      <c r="E26" s="10" t="n"/>
      <c r="F26" s="9" t="n"/>
      <c r="G26" s="8" t="n"/>
      <c r="H26" s="8" t="n"/>
      <c r="I26" s="8" t="n"/>
      <c r="J26" s="33" t="n"/>
      <c r="K26" s="33" t="n"/>
      <c r="L26" s="56" t="n"/>
      <c r="M26" s="32">
        <f>IF(P26&lt;&gt;"OK","",IF(H26="Cancelado","",IF(H26="Concluído",K26-B26,Resumo!$H$3-B26)))</f>
      </c>
      <c r="N26" s="6">
        <f>IF(P26="","",IF(P26&lt;&gt;"OK","Revisar dados",IF(H26="Cancelado","Cancelado",IF(H26="Concluído",IF(K26&gt;J26,"Concluído em atraso","Concluído"),IF(J26&lt;Resumo!$H$3,"Atrasado",IF(J26-Resumo!$H$3&lt;=3,"Vence em até 3 dias","No prazo"))))))</f>
      </c>
      <c r="O26" s="9" t="n"/>
      <c r="P26" s="9">
        <f>IF(COUNTA(A26:L26,O26)=0,"",IFERROR(IF(AND(A26&lt;&gt;"",COUNTIF($A$6:$A$1000,A26)=1,F26&lt;&gt;"",ISNUMBER(Resumo!$H$3),ISNUMBER(B26),B26&gt;=1,B26=INT(B26),B26&lt;=Resumo!$H$3,AND(COUNTIF(Listas!$C$6:$C$105,C26)&gt;=1,C26&lt;&gt;"",COUNTIF(Listas!$A$6:$A$105,G26)=1,G26&lt;&gt;"",OR(H26="A fazer",H26="Em andamento",H26="Aguardando cliente",H26="Aguardando pagamento",H26="Concluído",H26="Cancelado"),OR(I26="Alta",I26="Média",I26="Baixa")),IF(H26="Concluído",AND(ISNUMBER(K26),K26&gt;=B26,K26&lt;=Resumo!$H$3),IF(H26="Cancelado",OR(K26="",AND(ISNUMBER(K26),K26&gt;=B26,K26&lt;=Resumo!$H$3)),K26="")),IF(H26="Cancelado",OR(J26="",AND(ISNUMBER(J26),J26&gt;=B26)),AND(ISNUMBER(J26),J26&gt;=B26)),ISNUMBER(L26),L26&gt;=0),"OK","Revisar dados"),"Revisar dados"))</f>
      </c>
    </row>
    <row r="27">
      <c r="A27" s="13"/>
      <c r="B27" s="33" t="n"/>
      <c r="C27" s="8" t="n"/>
      <c r="D27" s="9" t="n"/>
      <c r="E27" s="10" t="n"/>
      <c r="F27" s="9" t="n"/>
      <c r="G27" s="8" t="n"/>
      <c r="H27" s="8" t="n"/>
      <c r="I27" s="8" t="n"/>
      <c r="J27" s="33" t="n"/>
      <c r="K27" s="33" t="n"/>
      <c r="L27" s="56" t="n"/>
      <c r="M27" s="34">
        <f>IF(P27&lt;&gt;"OK","",IF(H27="Cancelado","",IF(H27="Concluído",K27-B27,Resumo!$H$3-B27)))</f>
      </c>
      <c r="N27" s="13">
        <f>IF(P27="","",IF(P27&lt;&gt;"OK","Revisar dados",IF(H27="Cancelado","Cancelado",IF(H27="Concluído",IF(K27&gt;J27,"Concluído em atraso","Concluído"),IF(J27&lt;Resumo!$H$3,"Atrasado",IF(J27-Resumo!$H$3&lt;=3,"Vence em até 3 dias","No prazo"))))))</f>
      </c>
      <c r="O27" s="9" t="n"/>
      <c r="P27" s="9">
        <f>IF(COUNTA(A27:L27,O27)=0,"",IFERROR(IF(AND(A27&lt;&gt;"",COUNTIF($A$6:$A$1000,A27)=1,F27&lt;&gt;"",ISNUMBER(Resumo!$H$3),ISNUMBER(B27),B27&gt;=1,B27=INT(B27),B27&lt;=Resumo!$H$3,AND(COUNTIF(Listas!$C$6:$C$105,C27)&gt;=1,C27&lt;&gt;"",COUNTIF(Listas!$A$6:$A$105,G27)=1,G27&lt;&gt;"",OR(H27="A fazer",H27="Em andamento",H27="Aguardando cliente",H27="Aguardando pagamento",H27="Concluído",H27="Cancelado"),OR(I27="Alta",I27="Média",I27="Baixa")),IF(H27="Concluído",AND(ISNUMBER(K27),K27&gt;=B27,K27&lt;=Resumo!$H$3),IF(H27="Cancelado",OR(K27="",AND(ISNUMBER(K27),K27&gt;=B27,K27&lt;=Resumo!$H$3)),K27="")),IF(H27="Cancelado",OR(J27="",AND(ISNUMBER(J27),J27&gt;=B27)),AND(ISNUMBER(J27),J27&gt;=B27)),ISNUMBER(L27),L27&gt;=0),"OK","Revisar dados"),"Revisar dados"))</f>
      </c>
    </row>
    <row r="28">
      <c r="A28" s="6"/>
      <c r="B28" s="33" t="n"/>
      <c r="C28" s="8" t="n"/>
      <c r="D28" s="9" t="n"/>
      <c r="E28" s="10" t="n"/>
      <c r="F28" s="9" t="n"/>
      <c r="G28" s="8" t="n"/>
      <c r="H28" s="8" t="n"/>
      <c r="I28" s="8" t="n"/>
      <c r="J28" s="33" t="n"/>
      <c r="K28" s="33" t="n"/>
      <c r="L28" s="56" t="n"/>
      <c r="M28" s="32">
        <f>IF(P28&lt;&gt;"OK","",IF(H28="Cancelado","",IF(H28="Concluído",K28-B28,Resumo!$H$3-B28)))</f>
      </c>
      <c r="N28" s="6">
        <f>IF(P28="","",IF(P28&lt;&gt;"OK","Revisar dados",IF(H28="Cancelado","Cancelado",IF(H28="Concluído",IF(K28&gt;J28,"Concluído em atraso","Concluído"),IF(J28&lt;Resumo!$H$3,"Atrasado",IF(J28-Resumo!$H$3&lt;=3,"Vence em até 3 dias","No prazo"))))))</f>
      </c>
      <c r="O28" s="9" t="n"/>
      <c r="P28" s="9">
        <f>IF(COUNTA(A28:L28,O28)=0,"",IFERROR(IF(AND(A28&lt;&gt;"",COUNTIF($A$6:$A$1000,A28)=1,F28&lt;&gt;"",ISNUMBER(Resumo!$H$3),ISNUMBER(B28),B28&gt;=1,B28=INT(B28),B28&lt;=Resumo!$H$3,AND(COUNTIF(Listas!$C$6:$C$105,C28)&gt;=1,C28&lt;&gt;"",COUNTIF(Listas!$A$6:$A$105,G28)=1,G28&lt;&gt;"",OR(H28="A fazer",H28="Em andamento",H28="Aguardando cliente",H28="Aguardando pagamento",H28="Concluído",H28="Cancelado"),OR(I28="Alta",I28="Média",I28="Baixa")),IF(H28="Concluído",AND(ISNUMBER(K28),K28&gt;=B28,K28&lt;=Resumo!$H$3),IF(H28="Cancelado",OR(K28="",AND(ISNUMBER(K28),K28&gt;=B28,K28&lt;=Resumo!$H$3)),K28="")),IF(H28="Cancelado",OR(J28="",AND(ISNUMBER(J28),J28&gt;=B28)),AND(ISNUMBER(J28),J28&gt;=B28)),ISNUMBER(L28),L28&gt;=0),"OK","Revisar dados"),"Revisar dados"))</f>
      </c>
    </row>
    <row r="29">
      <c r="A29" s="13"/>
      <c r="B29" s="33" t="n"/>
      <c r="C29" s="8" t="n"/>
      <c r="D29" s="9" t="n"/>
      <c r="E29" s="10" t="n"/>
      <c r="F29" s="9" t="n"/>
      <c r="G29" s="8" t="n"/>
      <c r="H29" s="8" t="n"/>
      <c r="I29" s="8" t="n"/>
      <c r="J29" s="33" t="n"/>
      <c r="K29" s="33" t="n"/>
      <c r="L29" s="56" t="n"/>
      <c r="M29" s="34">
        <f>IF(P29&lt;&gt;"OK","",IF(H29="Cancelado","",IF(H29="Concluído",K29-B29,Resumo!$H$3-B29)))</f>
      </c>
      <c r="N29" s="13">
        <f>IF(P29="","",IF(P29&lt;&gt;"OK","Revisar dados",IF(H29="Cancelado","Cancelado",IF(H29="Concluído",IF(K29&gt;J29,"Concluído em atraso","Concluído"),IF(J29&lt;Resumo!$H$3,"Atrasado",IF(J29-Resumo!$H$3&lt;=3,"Vence em até 3 dias","No prazo"))))))</f>
      </c>
      <c r="O29" s="9" t="n"/>
      <c r="P29" s="9">
        <f>IF(COUNTA(A29:L29,O29)=0,"",IFERROR(IF(AND(A29&lt;&gt;"",COUNTIF($A$6:$A$1000,A29)=1,F29&lt;&gt;"",ISNUMBER(Resumo!$H$3),ISNUMBER(B29),B29&gt;=1,B29=INT(B29),B29&lt;=Resumo!$H$3,AND(COUNTIF(Listas!$C$6:$C$105,C29)&gt;=1,C29&lt;&gt;"",COUNTIF(Listas!$A$6:$A$105,G29)=1,G29&lt;&gt;"",OR(H29="A fazer",H29="Em andamento",H29="Aguardando cliente",H29="Aguardando pagamento",H29="Concluído",H29="Cancelado"),OR(I29="Alta",I29="Média",I29="Baixa")),IF(H29="Concluído",AND(ISNUMBER(K29),K29&gt;=B29,K29&lt;=Resumo!$H$3),IF(H29="Cancelado",OR(K29="",AND(ISNUMBER(K29),K29&gt;=B29,K29&lt;=Resumo!$H$3)),K29="")),IF(H29="Cancelado",OR(J29="",AND(ISNUMBER(J29),J29&gt;=B29)),AND(ISNUMBER(J29),J29&gt;=B29)),ISNUMBER(L29),L29&gt;=0),"OK","Revisar dados"),"Revisar dados"))</f>
      </c>
    </row>
    <row r="30">
      <c r="A30" s="6"/>
      <c r="B30" s="33" t="n"/>
      <c r="C30" s="8" t="n"/>
      <c r="D30" s="9" t="n"/>
      <c r="E30" s="10" t="n"/>
      <c r="F30" s="9" t="n"/>
      <c r="G30" s="8" t="n"/>
      <c r="H30" s="8" t="n"/>
      <c r="I30" s="8" t="n"/>
      <c r="J30" s="33" t="n"/>
      <c r="K30" s="33" t="n"/>
      <c r="L30" s="56" t="n"/>
      <c r="M30" s="32">
        <f>IF(P30&lt;&gt;"OK","",IF(H30="Cancelado","",IF(H30="Concluído",K30-B30,Resumo!$H$3-B30)))</f>
      </c>
      <c r="N30" s="6">
        <f>IF(P30="","",IF(P30&lt;&gt;"OK","Revisar dados",IF(H30="Cancelado","Cancelado",IF(H30="Concluído",IF(K30&gt;J30,"Concluído em atraso","Concluído"),IF(J30&lt;Resumo!$H$3,"Atrasado",IF(J30-Resumo!$H$3&lt;=3,"Vence em até 3 dias","No prazo"))))))</f>
      </c>
      <c r="O30" s="9" t="n"/>
      <c r="P30" s="9">
        <f>IF(COUNTA(A30:L30,O30)=0,"",IFERROR(IF(AND(A30&lt;&gt;"",COUNTIF($A$6:$A$1000,A30)=1,F30&lt;&gt;"",ISNUMBER(Resumo!$H$3),ISNUMBER(B30),B30&gt;=1,B30=INT(B30),B30&lt;=Resumo!$H$3,AND(COUNTIF(Listas!$C$6:$C$105,C30)&gt;=1,C30&lt;&gt;"",COUNTIF(Listas!$A$6:$A$105,G30)=1,G30&lt;&gt;"",OR(H30="A fazer",H30="Em andamento",H30="Aguardando cliente",H30="Aguardando pagamento",H30="Concluído",H30="Cancelado"),OR(I30="Alta",I30="Média",I30="Baixa")),IF(H30="Concluído",AND(ISNUMBER(K30),K30&gt;=B30,K30&lt;=Resumo!$H$3),IF(H30="Cancelado",OR(K30="",AND(ISNUMBER(K30),K30&gt;=B30,K30&lt;=Resumo!$H$3)),K30="")),IF(H30="Cancelado",OR(J30="",AND(ISNUMBER(J30),J30&gt;=B30)),AND(ISNUMBER(J30),J30&gt;=B30)),ISNUMBER(L30),L30&gt;=0),"OK","Revisar dados"),"Revisar dados"))</f>
      </c>
    </row>
    <row r="31">
      <c r="A31" s="13"/>
      <c r="B31" s="33" t="n"/>
      <c r="C31" s="8" t="n"/>
      <c r="D31" s="9" t="n"/>
      <c r="E31" s="10" t="n"/>
      <c r="F31" s="9" t="n"/>
      <c r="G31" s="8" t="n"/>
      <c r="H31" s="8" t="n"/>
      <c r="I31" s="8" t="n"/>
      <c r="J31" s="33" t="n"/>
      <c r="K31" s="33" t="n"/>
      <c r="L31" s="56" t="n"/>
      <c r="M31" s="34">
        <f>IF(P31&lt;&gt;"OK","",IF(H31="Cancelado","",IF(H31="Concluído",K31-B31,Resumo!$H$3-B31)))</f>
      </c>
      <c r="N31" s="13">
        <f>IF(P31="","",IF(P31&lt;&gt;"OK","Revisar dados",IF(H31="Cancelado","Cancelado",IF(H31="Concluído",IF(K31&gt;J31,"Concluído em atraso","Concluído"),IF(J31&lt;Resumo!$H$3,"Atrasado",IF(J31-Resumo!$H$3&lt;=3,"Vence em até 3 dias","No prazo"))))))</f>
      </c>
      <c r="O31" s="9" t="n"/>
      <c r="P31" s="9">
        <f>IF(COUNTA(A31:L31,O31)=0,"",IFERROR(IF(AND(A31&lt;&gt;"",COUNTIF($A$6:$A$1000,A31)=1,F31&lt;&gt;"",ISNUMBER(Resumo!$H$3),ISNUMBER(B31),B31&gt;=1,B31=INT(B31),B31&lt;=Resumo!$H$3,AND(COUNTIF(Listas!$C$6:$C$105,C31)&gt;=1,C31&lt;&gt;"",COUNTIF(Listas!$A$6:$A$105,G31)=1,G31&lt;&gt;"",OR(H31="A fazer",H31="Em andamento",H31="Aguardando cliente",H31="Aguardando pagamento",H31="Concluído",H31="Cancelado"),OR(I31="Alta",I31="Média",I31="Baixa")),IF(H31="Concluído",AND(ISNUMBER(K31),K31&gt;=B31,K31&lt;=Resumo!$H$3),IF(H31="Cancelado",OR(K31="",AND(ISNUMBER(K31),K31&gt;=B31,K31&lt;=Resumo!$H$3)),K31="")),IF(H31="Cancelado",OR(J31="",AND(ISNUMBER(J31),J31&gt;=B31)),AND(ISNUMBER(J31),J31&gt;=B31)),ISNUMBER(L31),L31&gt;=0),"OK","Revisar dados"),"Revisar dados"))</f>
      </c>
    </row>
    <row r="32">
      <c r="A32" s="6"/>
      <c r="B32" s="33" t="n"/>
      <c r="C32" s="8" t="n"/>
      <c r="D32" s="9" t="n"/>
      <c r="E32" s="10" t="n"/>
      <c r="F32" s="9" t="n"/>
      <c r="G32" s="8" t="n"/>
      <c r="H32" s="8" t="n"/>
      <c r="I32" s="8" t="n"/>
      <c r="J32" s="33" t="n"/>
      <c r="K32" s="33" t="n"/>
      <c r="L32" s="56" t="n"/>
      <c r="M32" s="32">
        <f>IF(P32&lt;&gt;"OK","",IF(H32="Cancelado","",IF(H32="Concluído",K32-B32,Resumo!$H$3-B32)))</f>
      </c>
      <c r="N32" s="6">
        <f>IF(P32="","",IF(P32&lt;&gt;"OK","Revisar dados",IF(H32="Cancelado","Cancelado",IF(H32="Concluído",IF(K32&gt;J32,"Concluído em atraso","Concluído"),IF(J32&lt;Resumo!$H$3,"Atrasado",IF(J32-Resumo!$H$3&lt;=3,"Vence em até 3 dias","No prazo"))))))</f>
      </c>
      <c r="O32" s="9" t="n"/>
      <c r="P32" s="9">
        <f>IF(COUNTA(A32:L32,O32)=0,"",IFERROR(IF(AND(A32&lt;&gt;"",COUNTIF($A$6:$A$1000,A32)=1,F32&lt;&gt;"",ISNUMBER(Resumo!$H$3),ISNUMBER(B32),B32&gt;=1,B32=INT(B32),B32&lt;=Resumo!$H$3,AND(COUNTIF(Listas!$C$6:$C$105,C32)&gt;=1,C32&lt;&gt;"",COUNTIF(Listas!$A$6:$A$105,G32)=1,G32&lt;&gt;"",OR(H32="A fazer",H32="Em andamento",H32="Aguardando cliente",H32="Aguardando pagamento",H32="Concluído",H32="Cancelado"),OR(I32="Alta",I32="Média",I32="Baixa")),IF(H32="Concluído",AND(ISNUMBER(K32),K32&gt;=B32,K32&lt;=Resumo!$H$3),IF(H32="Cancelado",OR(K32="",AND(ISNUMBER(K32),K32&gt;=B32,K32&lt;=Resumo!$H$3)),K32="")),IF(H32="Cancelado",OR(J32="",AND(ISNUMBER(J32),J32&gt;=B32)),AND(ISNUMBER(J32),J32&gt;=B32)),ISNUMBER(L32),L32&gt;=0),"OK","Revisar dados"),"Revisar dados"))</f>
      </c>
    </row>
    <row r="33">
      <c r="A33" s="13"/>
      <c r="B33" s="33" t="n"/>
      <c r="C33" s="8" t="n"/>
      <c r="D33" s="9" t="n"/>
      <c r="E33" s="10" t="n"/>
      <c r="F33" s="9" t="n"/>
      <c r="G33" s="8" t="n"/>
      <c r="H33" s="8" t="n"/>
      <c r="I33" s="8" t="n"/>
      <c r="J33" s="33" t="n"/>
      <c r="K33" s="33" t="n"/>
      <c r="L33" s="56" t="n"/>
      <c r="M33" s="34">
        <f>IF(P33&lt;&gt;"OK","",IF(H33="Cancelado","",IF(H33="Concluído",K33-B33,Resumo!$H$3-B33)))</f>
      </c>
      <c r="N33" s="13">
        <f>IF(P33="","",IF(P33&lt;&gt;"OK","Revisar dados",IF(H33="Cancelado","Cancelado",IF(H33="Concluído",IF(K33&gt;J33,"Concluído em atraso","Concluído"),IF(J33&lt;Resumo!$H$3,"Atrasado",IF(J33-Resumo!$H$3&lt;=3,"Vence em até 3 dias","No prazo"))))))</f>
      </c>
      <c r="O33" s="9" t="n"/>
      <c r="P33" s="9">
        <f>IF(COUNTA(A33:L33,O33)=0,"",IFERROR(IF(AND(A33&lt;&gt;"",COUNTIF($A$6:$A$1000,A33)=1,F33&lt;&gt;"",ISNUMBER(Resumo!$H$3),ISNUMBER(B33),B33&gt;=1,B33=INT(B33),B33&lt;=Resumo!$H$3,AND(COUNTIF(Listas!$C$6:$C$105,C33)&gt;=1,C33&lt;&gt;"",COUNTIF(Listas!$A$6:$A$105,G33)=1,G33&lt;&gt;"",OR(H33="A fazer",H33="Em andamento",H33="Aguardando cliente",H33="Aguardando pagamento",H33="Concluído",H33="Cancelado"),OR(I33="Alta",I33="Média",I33="Baixa")),IF(H33="Concluído",AND(ISNUMBER(K33),K33&gt;=B33,K33&lt;=Resumo!$H$3),IF(H33="Cancelado",OR(K33="",AND(ISNUMBER(K33),K33&gt;=B33,K33&lt;=Resumo!$H$3)),K33="")),IF(H33="Cancelado",OR(J33="",AND(ISNUMBER(J33),J33&gt;=B33)),AND(ISNUMBER(J33),J33&gt;=B33)),ISNUMBER(L33),L33&gt;=0),"OK","Revisar dados"),"Revisar dados"))</f>
      </c>
    </row>
    <row r="34">
      <c r="A34" s="6"/>
      <c r="B34" s="33" t="n"/>
      <c r="C34" s="8" t="n"/>
      <c r="D34" s="9" t="n"/>
      <c r="E34" s="10" t="n"/>
      <c r="F34" s="9" t="n"/>
      <c r="G34" s="8" t="n"/>
      <c r="H34" s="8" t="n"/>
      <c r="I34" s="8" t="n"/>
      <c r="J34" s="33" t="n"/>
      <c r="K34" s="33" t="n"/>
      <c r="L34" s="56" t="n"/>
      <c r="M34" s="32">
        <f>IF(P34&lt;&gt;"OK","",IF(H34="Cancelado","",IF(H34="Concluído",K34-B34,Resumo!$H$3-B34)))</f>
      </c>
      <c r="N34" s="6">
        <f>IF(P34="","",IF(P34&lt;&gt;"OK","Revisar dados",IF(H34="Cancelado","Cancelado",IF(H34="Concluído",IF(K34&gt;J34,"Concluído em atraso","Concluído"),IF(J34&lt;Resumo!$H$3,"Atrasado",IF(J34-Resumo!$H$3&lt;=3,"Vence em até 3 dias","No prazo"))))))</f>
      </c>
      <c r="O34" s="9" t="n"/>
      <c r="P34" s="9">
        <f>IF(COUNTA(A34:L34,O34)=0,"",IFERROR(IF(AND(A34&lt;&gt;"",COUNTIF($A$6:$A$1000,A34)=1,F34&lt;&gt;"",ISNUMBER(Resumo!$H$3),ISNUMBER(B34),B34&gt;=1,B34=INT(B34),B34&lt;=Resumo!$H$3,AND(COUNTIF(Listas!$C$6:$C$105,C34)&gt;=1,C34&lt;&gt;"",COUNTIF(Listas!$A$6:$A$105,G34)=1,G34&lt;&gt;"",OR(H34="A fazer",H34="Em andamento",H34="Aguardando cliente",H34="Aguardando pagamento",H34="Concluído",H34="Cancelado"),OR(I34="Alta",I34="Média",I34="Baixa")),IF(H34="Concluído",AND(ISNUMBER(K34),K34&gt;=B34,K34&lt;=Resumo!$H$3),IF(H34="Cancelado",OR(K34="",AND(ISNUMBER(K34),K34&gt;=B34,K34&lt;=Resumo!$H$3)),K34="")),IF(H34="Cancelado",OR(J34="",AND(ISNUMBER(J34),J34&gt;=B34)),AND(ISNUMBER(J34),J34&gt;=B34)),ISNUMBER(L34),L34&gt;=0),"OK","Revisar dados"),"Revisar dados"))</f>
      </c>
    </row>
    <row r="35">
      <c r="A35" s="13"/>
      <c r="B35" s="33" t="n"/>
      <c r="C35" s="8" t="n"/>
      <c r="D35" s="9" t="n"/>
      <c r="E35" s="10" t="n"/>
      <c r="F35" s="9" t="n"/>
      <c r="G35" s="8" t="n"/>
      <c r="H35" s="8" t="n"/>
      <c r="I35" s="8" t="n"/>
      <c r="J35" s="33" t="n"/>
      <c r="K35" s="33" t="n"/>
      <c r="L35" s="56" t="n"/>
      <c r="M35" s="34">
        <f>IF(P35&lt;&gt;"OK","",IF(H35="Cancelado","",IF(H35="Concluído",K35-B35,Resumo!$H$3-B35)))</f>
      </c>
      <c r="N35" s="13">
        <f>IF(P35="","",IF(P35&lt;&gt;"OK","Revisar dados",IF(H35="Cancelado","Cancelado",IF(H35="Concluído",IF(K35&gt;J35,"Concluído em atraso","Concluído"),IF(J35&lt;Resumo!$H$3,"Atrasado",IF(J35-Resumo!$H$3&lt;=3,"Vence em até 3 dias","No prazo"))))))</f>
      </c>
      <c r="O35" s="9" t="n"/>
      <c r="P35" s="9">
        <f>IF(COUNTA(A35:L35,O35)=0,"",IFERROR(IF(AND(A35&lt;&gt;"",COUNTIF($A$6:$A$1000,A35)=1,F35&lt;&gt;"",ISNUMBER(Resumo!$H$3),ISNUMBER(B35),B35&gt;=1,B35=INT(B35),B35&lt;=Resumo!$H$3,AND(COUNTIF(Listas!$C$6:$C$105,C35)&gt;=1,C35&lt;&gt;"",COUNTIF(Listas!$A$6:$A$105,G35)=1,G35&lt;&gt;"",OR(H35="A fazer",H35="Em andamento",H35="Aguardando cliente",H35="Aguardando pagamento",H35="Concluído",H35="Cancelado"),OR(I35="Alta",I35="Média",I35="Baixa")),IF(H35="Concluído",AND(ISNUMBER(K35),K35&gt;=B35,K35&lt;=Resumo!$H$3),IF(H35="Cancelado",OR(K35="",AND(ISNUMBER(K35),K35&gt;=B35,K35&lt;=Resumo!$H$3)),K35="")),IF(H35="Cancelado",OR(J35="",AND(ISNUMBER(J35),J35&gt;=B35)),AND(ISNUMBER(J35),J35&gt;=B35)),ISNUMBER(L35),L35&gt;=0),"OK","Revisar dados"),"Revisar dados"))</f>
      </c>
    </row>
    <row r="36">
      <c r="A36" s="6"/>
      <c r="B36" s="33" t="n"/>
      <c r="C36" s="8" t="n"/>
      <c r="D36" s="9" t="n"/>
      <c r="E36" s="10" t="n"/>
      <c r="F36" s="9" t="n"/>
      <c r="G36" s="8" t="n"/>
      <c r="H36" s="8" t="n"/>
      <c r="I36" s="8" t="n"/>
      <c r="J36" s="33" t="n"/>
      <c r="K36" s="33" t="n"/>
      <c r="L36" s="56" t="n"/>
      <c r="M36" s="32">
        <f>IF(P36&lt;&gt;"OK","",IF(H36="Cancelado","",IF(H36="Concluído",K36-B36,Resumo!$H$3-B36)))</f>
      </c>
      <c r="N36" s="6">
        <f>IF(P36="","",IF(P36&lt;&gt;"OK","Revisar dados",IF(H36="Cancelado","Cancelado",IF(H36="Concluído",IF(K36&gt;J36,"Concluído em atraso","Concluído"),IF(J36&lt;Resumo!$H$3,"Atrasado",IF(J36-Resumo!$H$3&lt;=3,"Vence em até 3 dias","No prazo"))))))</f>
      </c>
      <c r="O36" s="9" t="n"/>
      <c r="P36" s="9">
        <f>IF(COUNTA(A36:L36,O36)=0,"",IFERROR(IF(AND(A36&lt;&gt;"",COUNTIF($A$6:$A$1000,A36)=1,F36&lt;&gt;"",ISNUMBER(Resumo!$H$3),ISNUMBER(B36),B36&gt;=1,B36=INT(B36),B36&lt;=Resumo!$H$3,AND(COUNTIF(Listas!$C$6:$C$105,C36)&gt;=1,C36&lt;&gt;"",COUNTIF(Listas!$A$6:$A$105,G36)=1,G36&lt;&gt;"",OR(H36="A fazer",H36="Em andamento",H36="Aguardando cliente",H36="Aguardando pagamento",H36="Concluído",H36="Cancelado"),OR(I36="Alta",I36="Média",I36="Baixa")),IF(H36="Concluído",AND(ISNUMBER(K36),K36&gt;=B36,K36&lt;=Resumo!$H$3),IF(H36="Cancelado",OR(K36="",AND(ISNUMBER(K36),K36&gt;=B36,K36&lt;=Resumo!$H$3)),K36="")),IF(H36="Cancelado",OR(J36="",AND(ISNUMBER(J36),J36&gt;=B36)),AND(ISNUMBER(J36),J36&gt;=B36)),ISNUMBER(L36),L36&gt;=0),"OK","Revisar dados"),"Revisar dados"))</f>
      </c>
    </row>
    <row r="37">
      <c r="A37" s="13"/>
      <c r="B37" s="33" t="n"/>
      <c r="C37" s="8" t="n"/>
      <c r="D37" s="9" t="n"/>
      <c r="E37" s="10" t="n"/>
      <c r="F37" s="9" t="n"/>
      <c r="G37" s="8" t="n"/>
      <c r="H37" s="8" t="n"/>
      <c r="I37" s="8" t="n"/>
      <c r="J37" s="33" t="n"/>
      <c r="K37" s="33" t="n"/>
      <c r="L37" s="56" t="n"/>
      <c r="M37" s="34">
        <f>IF(P37&lt;&gt;"OK","",IF(H37="Cancelado","",IF(H37="Concluído",K37-B37,Resumo!$H$3-B37)))</f>
      </c>
      <c r="N37" s="13">
        <f>IF(P37="","",IF(P37&lt;&gt;"OK","Revisar dados",IF(H37="Cancelado","Cancelado",IF(H37="Concluído",IF(K37&gt;J37,"Concluído em atraso","Concluído"),IF(J37&lt;Resumo!$H$3,"Atrasado",IF(J37-Resumo!$H$3&lt;=3,"Vence em até 3 dias","No prazo"))))))</f>
      </c>
      <c r="O37" s="9" t="n"/>
      <c r="P37" s="9">
        <f>IF(COUNTA(A37:L37,O37)=0,"",IFERROR(IF(AND(A37&lt;&gt;"",COUNTIF($A$6:$A$1000,A37)=1,F37&lt;&gt;"",ISNUMBER(Resumo!$H$3),ISNUMBER(B37),B37&gt;=1,B37=INT(B37),B37&lt;=Resumo!$H$3,AND(COUNTIF(Listas!$C$6:$C$105,C37)&gt;=1,C37&lt;&gt;"",COUNTIF(Listas!$A$6:$A$105,G37)=1,G37&lt;&gt;"",OR(H37="A fazer",H37="Em andamento",H37="Aguardando cliente",H37="Aguardando pagamento",H37="Concluído",H37="Cancelado"),OR(I37="Alta",I37="Média",I37="Baixa")),IF(H37="Concluído",AND(ISNUMBER(K37),K37&gt;=B37,K37&lt;=Resumo!$H$3),IF(H37="Cancelado",OR(K37="",AND(ISNUMBER(K37),K37&gt;=B37,K37&lt;=Resumo!$H$3)),K37="")),IF(H37="Cancelado",OR(J37="",AND(ISNUMBER(J37),J37&gt;=B37)),AND(ISNUMBER(J37),J37&gt;=B37)),ISNUMBER(L37),L37&gt;=0),"OK","Revisar dados"),"Revisar dados"))</f>
      </c>
    </row>
    <row r="38">
      <c r="A38" s="6"/>
      <c r="B38" s="33" t="n"/>
      <c r="C38" s="8" t="n"/>
      <c r="D38" s="9" t="n"/>
      <c r="E38" s="10" t="n"/>
      <c r="F38" s="9" t="n"/>
      <c r="G38" s="8" t="n"/>
      <c r="H38" s="8" t="n"/>
      <c r="I38" s="8" t="n"/>
      <c r="J38" s="33" t="n"/>
      <c r="K38" s="33" t="n"/>
      <c r="L38" s="56" t="n"/>
      <c r="M38" s="32">
        <f>IF(P38&lt;&gt;"OK","",IF(H38="Cancelado","",IF(H38="Concluído",K38-B38,Resumo!$H$3-B38)))</f>
      </c>
      <c r="N38" s="6">
        <f>IF(P38="","",IF(P38&lt;&gt;"OK","Revisar dados",IF(H38="Cancelado","Cancelado",IF(H38="Concluído",IF(K38&gt;J38,"Concluído em atraso","Concluído"),IF(J38&lt;Resumo!$H$3,"Atrasado",IF(J38-Resumo!$H$3&lt;=3,"Vence em até 3 dias","No prazo"))))))</f>
      </c>
      <c r="O38" s="9" t="n"/>
      <c r="P38" s="9">
        <f>IF(COUNTA(A38:L38,O38)=0,"",IFERROR(IF(AND(A38&lt;&gt;"",COUNTIF($A$6:$A$1000,A38)=1,F38&lt;&gt;"",ISNUMBER(Resumo!$H$3),ISNUMBER(B38),B38&gt;=1,B38=INT(B38),B38&lt;=Resumo!$H$3,AND(COUNTIF(Listas!$C$6:$C$105,C38)&gt;=1,C38&lt;&gt;"",COUNTIF(Listas!$A$6:$A$105,G38)=1,G38&lt;&gt;"",OR(H38="A fazer",H38="Em andamento",H38="Aguardando cliente",H38="Aguardando pagamento",H38="Concluído",H38="Cancelado"),OR(I38="Alta",I38="Média",I38="Baixa")),IF(H38="Concluído",AND(ISNUMBER(K38),K38&gt;=B38,K38&lt;=Resumo!$H$3),IF(H38="Cancelado",OR(K38="",AND(ISNUMBER(K38),K38&gt;=B38,K38&lt;=Resumo!$H$3)),K38="")),IF(H38="Cancelado",OR(J38="",AND(ISNUMBER(J38),J38&gt;=B38)),AND(ISNUMBER(J38),J38&gt;=B38)),ISNUMBER(L38),L38&gt;=0),"OK","Revisar dados"),"Revisar dados"))</f>
      </c>
    </row>
    <row r="39">
      <c r="A39" s="13"/>
      <c r="B39" s="33" t="n"/>
      <c r="C39" s="8" t="n"/>
      <c r="D39" s="9" t="n"/>
      <c r="E39" s="10" t="n"/>
      <c r="F39" s="9" t="n"/>
      <c r="G39" s="8" t="n"/>
      <c r="H39" s="8" t="n"/>
      <c r="I39" s="8" t="n"/>
      <c r="J39" s="33" t="n"/>
      <c r="K39" s="33" t="n"/>
      <c r="L39" s="56" t="n"/>
      <c r="M39" s="34">
        <f>IF(P39&lt;&gt;"OK","",IF(H39="Cancelado","",IF(H39="Concluído",K39-B39,Resumo!$H$3-B39)))</f>
      </c>
      <c r="N39" s="13">
        <f>IF(P39="","",IF(P39&lt;&gt;"OK","Revisar dados",IF(H39="Cancelado","Cancelado",IF(H39="Concluído",IF(K39&gt;J39,"Concluído em atraso","Concluído"),IF(J39&lt;Resumo!$H$3,"Atrasado",IF(J39-Resumo!$H$3&lt;=3,"Vence em até 3 dias","No prazo"))))))</f>
      </c>
      <c r="O39" s="9" t="n"/>
      <c r="P39" s="9">
        <f>IF(COUNTA(A39:L39,O39)=0,"",IFERROR(IF(AND(A39&lt;&gt;"",COUNTIF($A$6:$A$1000,A39)=1,F39&lt;&gt;"",ISNUMBER(Resumo!$H$3),ISNUMBER(B39),B39&gt;=1,B39=INT(B39),B39&lt;=Resumo!$H$3,AND(COUNTIF(Listas!$C$6:$C$105,C39)&gt;=1,C39&lt;&gt;"",COUNTIF(Listas!$A$6:$A$105,G39)=1,G39&lt;&gt;"",OR(H39="A fazer",H39="Em andamento",H39="Aguardando cliente",H39="Aguardando pagamento",H39="Concluído",H39="Cancelado"),OR(I39="Alta",I39="Média",I39="Baixa")),IF(H39="Concluído",AND(ISNUMBER(K39),K39&gt;=B39,K39&lt;=Resumo!$H$3),IF(H39="Cancelado",OR(K39="",AND(ISNUMBER(K39),K39&gt;=B39,K39&lt;=Resumo!$H$3)),K39="")),IF(H39="Cancelado",OR(J39="",AND(ISNUMBER(J39),J39&gt;=B39)),AND(ISNUMBER(J39),J39&gt;=B39)),ISNUMBER(L39),L39&gt;=0),"OK","Revisar dados"),"Revisar dados"))</f>
      </c>
    </row>
    <row r="40">
      <c r="A40" s="6"/>
      <c r="B40" s="33" t="n"/>
      <c r="C40" s="8" t="n"/>
      <c r="D40" s="9" t="n"/>
      <c r="E40" s="10" t="n"/>
      <c r="F40" s="9" t="n"/>
      <c r="G40" s="8" t="n"/>
      <c r="H40" s="8" t="n"/>
      <c r="I40" s="8" t="n"/>
      <c r="J40" s="33" t="n"/>
      <c r="K40" s="33" t="n"/>
      <c r="L40" s="56" t="n"/>
      <c r="M40" s="32">
        <f>IF(P40&lt;&gt;"OK","",IF(H40="Cancelado","",IF(H40="Concluído",K40-B40,Resumo!$H$3-B40)))</f>
      </c>
      <c r="N40" s="6">
        <f>IF(P40="","",IF(P40&lt;&gt;"OK","Revisar dados",IF(H40="Cancelado","Cancelado",IF(H40="Concluído",IF(K40&gt;J40,"Concluído em atraso","Concluído"),IF(J40&lt;Resumo!$H$3,"Atrasado",IF(J40-Resumo!$H$3&lt;=3,"Vence em até 3 dias","No prazo"))))))</f>
      </c>
      <c r="O40" s="9" t="n"/>
      <c r="P40" s="9">
        <f>IF(COUNTA(A40:L40,O40)=0,"",IFERROR(IF(AND(A40&lt;&gt;"",COUNTIF($A$6:$A$1000,A40)=1,F40&lt;&gt;"",ISNUMBER(Resumo!$H$3),ISNUMBER(B40),B40&gt;=1,B40=INT(B40),B40&lt;=Resumo!$H$3,AND(COUNTIF(Listas!$C$6:$C$105,C40)&gt;=1,C40&lt;&gt;"",COUNTIF(Listas!$A$6:$A$105,G40)=1,G40&lt;&gt;"",OR(H40="A fazer",H40="Em andamento",H40="Aguardando cliente",H40="Aguardando pagamento",H40="Concluído",H40="Cancelado"),OR(I40="Alta",I40="Média",I40="Baixa")),IF(H40="Concluído",AND(ISNUMBER(K40),K40&gt;=B40,K40&lt;=Resumo!$H$3),IF(H40="Cancelado",OR(K40="",AND(ISNUMBER(K40),K40&gt;=B40,K40&lt;=Resumo!$H$3)),K40="")),IF(H40="Cancelado",OR(J40="",AND(ISNUMBER(J40),J40&gt;=B40)),AND(ISNUMBER(J40),J40&gt;=B40)),ISNUMBER(L40),L40&gt;=0),"OK","Revisar dados"),"Revisar dados"))</f>
      </c>
    </row>
    <row r="41">
      <c r="A41" s="13"/>
      <c r="B41" s="33" t="n"/>
      <c r="C41" s="8" t="n"/>
      <c r="D41" s="9" t="n"/>
      <c r="E41" s="10" t="n"/>
      <c r="F41" s="9" t="n"/>
      <c r="G41" s="8" t="n"/>
      <c r="H41" s="8" t="n"/>
      <c r="I41" s="8" t="n"/>
      <c r="J41" s="33" t="n"/>
      <c r="K41" s="33" t="n"/>
      <c r="L41" s="56" t="n"/>
      <c r="M41" s="34">
        <f>IF(P41&lt;&gt;"OK","",IF(H41="Cancelado","",IF(H41="Concluído",K41-B41,Resumo!$H$3-B41)))</f>
      </c>
      <c r="N41" s="13">
        <f>IF(P41="","",IF(P41&lt;&gt;"OK","Revisar dados",IF(H41="Cancelado","Cancelado",IF(H41="Concluído",IF(K41&gt;J41,"Concluído em atraso","Concluído"),IF(J41&lt;Resumo!$H$3,"Atrasado",IF(J41-Resumo!$H$3&lt;=3,"Vence em até 3 dias","No prazo"))))))</f>
      </c>
      <c r="O41" s="9" t="n"/>
      <c r="P41" s="9">
        <f>IF(COUNTA(A41:L41,O41)=0,"",IFERROR(IF(AND(A41&lt;&gt;"",COUNTIF($A$6:$A$1000,A41)=1,F41&lt;&gt;"",ISNUMBER(Resumo!$H$3),ISNUMBER(B41),B41&gt;=1,B41=INT(B41),B41&lt;=Resumo!$H$3,AND(COUNTIF(Listas!$C$6:$C$105,C41)&gt;=1,C41&lt;&gt;"",COUNTIF(Listas!$A$6:$A$105,G41)=1,G41&lt;&gt;"",OR(H41="A fazer",H41="Em andamento",H41="Aguardando cliente",H41="Aguardando pagamento",H41="Concluído",H41="Cancelado"),OR(I41="Alta",I41="Média",I41="Baixa")),IF(H41="Concluído",AND(ISNUMBER(K41),K41&gt;=B41,K41&lt;=Resumo!$H$3),IF(H41="Cancelado",OR(K41="",AND(ISNUMBER(K41),K41&gt;=B41,K41&lt;=Resumo!$H$3)),K41="")),IF(H41="Cancelado",OR(J41="",AND(ISNUMBER(J41),J41&gt;=B41)),AND(ISNUMBER(J41),J41&gt;=B41)),ISNUMBER(L41),L41&gt;=0),"OK","Revisar dados"),"Revisar dados"))</f>
      </c>
    </row>
    <row r="42">
      <c r="A42" s="6"/>
      <c r="B42" s="33" t="n"/>
      <c r="C42" s="8" t="n"/>
      <c r="D42" s="9" t="n"/>
      <c r="E42" s="10" t="n"/>
      <c r="F42" s="9" t="n"/>
      <c r="G42" s="8" t="n"/>
      <c r="H42" s="8" t="n"/>
      <c r="I42" s="8" t="n"/>
      <c r="J42" s="33" t="n"/>
      <c r="K42" s="33" t="n"/>
      <c r="L42" s="56" t="n"/>
      <c r="M42" s="32">
        <f>IF(P42&lt;&gt;"OK","",IF(H42="Cancelado","",IF(H42="Concluído",K42-B42,Resumo!$H$3-B42)))</f>
      </c>
      <c r="N42" s="6">
        <f>IF(P42="","",IF(P42&lt;&gt;"OK","Revisar dados",IF(H42="Cancelado","Cancelado",IF(H42="Concluído",IF(K42&gt;J42,"Concluído em atraso","Concluído"),IF(J42&lt;Resumo!$H$3,"Atrasado",IF(J42-Resumo!$H$3&lt;=3,"Vence em até 3 dias","No prazo"))))))</f>
      </c>
      <c r="O42" s="9" t="n"/>
      <c r="P42" s="9">
        <f>IF(COUNTA(A42:L42,O42)=0,"",IFERROR(IF(AND(A42&lt;&gt;"",COUNTIF($A$6:$A$1000,A42)=1,F42&lt;&gt;"",ISNUMBER(Resumo!$H$3),ISNUMBER(B42),B42&gt;=1,B42=INT(B42),B42&lt;=Resumo!$H$3,AND(COUNTIF(Listas!$C$6:$C$105,C42)&gt;=1,C42&lt;&gt;"",COUNTIF(Listas!$A$6:$A$105,G42)=1,G42&lt;&gt;"",OR(H42="A fazer",H42="Em andamento",H42="Aguardando cliente",H42="Aguardando pagamento",H42="Concluído",H42="Cancelado"),OR(I42="Alta",I42="Média",I42="Baixa")),IF(H42="Concluído",AND(ISNUMBER(K42),K42&gt;=B42,K42&lt;=Resumo!$H$3),IF(H42="Cancelado",OR(K42="",AND(ISNUMBER(K42),K42&gt;=B42,K42&lt;=Resumo!$H$3)),K42="")),IF(H42="Cancelado",OR(J42="",AND(ISNUMBER(J42),J42&gt;=B42)),AND(ISNUMBER(J42),J42&gt;=B42)),ISNUMBER(L42),L42&gt;=0),"OK","Revisar dados"),"Revisar dados"))</f>
      </c>
    </row>
    <row r="43">
      <c r="A43" s="13"/>
      <c r="B43" s="33" t="n"/>
      <c r="C43" s="8" t="n"/>
      <c r="D43" s="9" t="n"/>
      <c r="E43" s="10" t="n"/>
      <c r="F43" s="9" t="n"/>
      <c r="G43" s="8" t="n"/>
      <c r="H43" s="8" t="n"/>
      <c r="I43" s="8" t="n"/>
      <c r="J43" s="33" t="n"/>
      <c r="K43" s="33" t="n"/>
      <c r="L43" s="56" t="n"/>
      <c r="M43" s="34">
        <f>IF(P43&lt;&gt;"OK","",IF(H43="Cancelado","",IF(H43="Concluído",K43-B43,Resumo!$H$3-B43)))</f>
      </c>
      <c r="N43" s="13">
        <f>IF(P43="","",IF(P43&lt;&gt;"OK","Revisar dados",IF(H43="Cancelado","Cancelado",IF(H43="Concluído",IF(K43&gt;J43,"Concluído em atraso","Concluído"),IF(J43&lt;Resumo!$H$3,"Atrasado",IF(J43-Resumo!$H$3&lt;=3,"Vence em até 3 dias","No prazo"))))))</f>
      </c>
      <c r="O43" s="9" t="n"/>
      <c r="P43" s="9">
        <f>IF(COUNTA(A43:L43,O43)=0,"",IFERROR(IF(AND(A43&lt;&gt;"",COUNTIF($A$6:$A$1000,A43)=1,F43&lt;&gt;"",ISNUMBER(Resumo!$H$3),ISNUMBER(B43),B43&gt;=1,B43=INT(B43),B43&lt;=Resumo!$H$3,AND(COUNTIF(Listas!$C$6:$C$105,C43)&gt;=1,C43&lt;&gt;"",COUNTIF(Listas!$A$6:$A$105,G43)=1,G43&lt;&gt;"",OR(H43="A fazer",H43="Em andamento",H43="Aguardando cliente",H43="Aguardando pagamento",H43="Concluído",H43="Cancelado"),OR(I43="Alta",I43="Média",I43="Baixa")),IF(H43="Concluído",AND(ISNUMBER(K43),K43&gt;=B43,K43&lt;=Resumo!$H$3),IF(H43="Cancelado",OR(K43="",AND(ISNUMBER(K43),K43&gt;=B43,K43&lt;=Resumo!$H$3)),K43="")),IF(H43="Cancelado",OR(J43="",AND(ISNUMBER(J43),J43&gt;=B43)),AND(ISNUMBER(J43),J43&gt;=B43)),ISNUMBER(L43),L43&gt;=0),"OK","Revisar dados"),"Revisar dados"))</f>
      </c>
    </row>
    <row r="44">
      <c r="A44" s="6"/>
      <c r="B44" s="33" t="n"/>
      <c r="C44" s="8" t="n"/>
      <c r="D44" s="9" t="n"/>
      <c r="E44" s="10" t="n"/>
      <c r="F44" s="9" t="n"/>
      <c r="G44" s="8" t="n"/>
      <c r="H44" s="8" t="n"/>
      <c r="I44" s="8" t="n"/>
      <c r="J44" s="33" t="n"/>
      <c r="K44" s="33" t="n"/>
      <c r="L44" s="56" t="n"/>
      <c r="M44" s="32">
        <f>IF(P44&lt;&gt;"OK","",IF(H44="Cancelado","",IF(H44="Concluído",K44-B44,Resumo!$H$3-B44)))</f>
      </c>
      <c r="N44" s="6">
        <f>IF(P44="","",IF(P44&lt;&gt;"OK","Revisar dados",IF(H44="Cancelado","Cancelado",IF(H44="Concluído",IF(K44&gt;J44,"Concluído em atraso","Concluído"),IF(J44&lt;Resumo!$H$3,"Atrasado",IF(J44-Resumo!$H$3&lt;=3,"Vence em até 3 dias","No prazo"))))))</f>
      </c>
      <c r="O44" s="9" t="n"/>
      <c r="P44" s="9">
        <f>IF(COUNTA(A44:L44,O44)=0,"",IFERROR(IF(AND(A44&lt;&gt;"",COUNTIF($A$6:$A$1000,A44)=1,F44&lt;&gt;"",ISNUMBER(Resumo!$H$3),ISNUMBER(B44),B44&gt;=1,B44=INT(B44),B44&lt;=Resumo!$H$3,AND(COUNTIF(Listas!$C$6:$C$105,C44)&gt;=1,C44&lt;&gt;"",COUNTIF(Listas!$A$6:$A$105,G44)=1,G44&lt;&gt;"",OR(H44="A fazer",H44="Em andamento",H44="Aguardando cliente",H44="Aguardando pagamento",H44="Concluído",H44="Cancelado"),OR(I44="Alta",I44="Média",I44="Baixa")),IF(H44="Concluído",AND(ISNUMBER(K44),K44&gt;=B44,K44&lt;=Resumo!$H$3),IF(H44="Cancelado",OR(K44="",AND(ISNUMBER(K44),K44&gt;=B44,K44&lt;=Resumo!$H$3)),K44="")),IF(H44="Cancelado",OR(J44="",AND(ISNUMBER(J44),J44&gt;=B44)),AND(ISNUMBER(J44),J44&gt;=B44)),ISNUMBER(L44),L44&gt;=0),"OK","Revisar dados"),"Revisar dados"))</f>
      </c>
    </row>
    <row r="45">
      <c r="A45" s="13"/>
      <c r="B45" s="33" t="n"/>
      <c r="C45" s="8" t="n"/>
      <c r="D45" s="9" t="n"/>
      <c r="E45" s="10" t="n"/>
      <c r="F45" s="9" t="n"/>
      <c r="G45" s="8" t="n"/>
      <c r="H45" s="8" t="n"/>
      <c r="I45" s="8" t="n"/>
      <c r="J45" s="33" t="n"/>
      <c r="K45" s="33" t="n"/>
      <c r="L45" s="56" t="n"/>
      <c r="M45" s="34">
        <f>IF(P45&lt;&gt;"OK","",IF(H45="Cancelado","",IF(H45="Concluído",K45-B45,Resumo!$H$3-B45)))</f>
      </c>
      <c r="N45" s="13">
        <f>IF(P45="","",IF(P45&lt;&gt;"OK","Revisar dados",IF(H45="Cancelado","Cancelado",IF(H45="Concluído",IF(K45&gt;J45,"Concluído em atraso","Concluído"),IF(J45&lt;Resumo!$H$3,"Atrasado",IF(J45-Resumo!$H$3&lt;=3,"Vence em até 3 dias","No prazo"))))))</f>
      </c>
      <c r="O45" s="9" t="n"/>
      <c r="P45" s="9">
        <f>IF(COUNTA(A45:L45,O45)=0,"",IFERROR(IF(AND(A45&lt;&gt;"",COUNTIF($A$6:$A$1000,A45)=1,F45&lt;&gt;"",ISNUMBER(Resumo!$H$3),ISNUMBER(B45),B45&gt;=1,B45=INT(B45),B45&lt;=Resumo!$H$3,AND(COUNTIF(Listas!$C$6:$C$105,C45)&gt;=1,C45&lt;&gt;"",COUNTIF(Listas!$A$6:$A$105,G45)=1,G45&lt;&gt;"",OR(H45="A fazer",H45="Em andamento",H45="Aguardando cliente",H45="Aguardando pagamento",H45="Concluído",H45="Cancelado"),OR(I45="Alta",I45="Média",I45="Baixa")),IF(H45="Concluído",AND(ISNUMBER(K45),K45&gt;=B45,K45&lt;=Resumo!$H$3),IF(H45="Cancelado",OR(K45="",AND(ISNUMBER(K45),K45&gt;=B45,K45&lt;=Resumo!$H$3)),K45="")),IF(H45="Cancelado",OR(J45="",AND(ISNUMBER(J45),J45&gt;=B45)),AND(ISNUMBER(J45),J45&gt;=B45)),ISNUMBER(L45),L45&gt;=0),"OK","Revisar dados"),"Revisar dados"))</f>
      </c>
    </row>
    <row r="46">
      <c r="A46" s="6"/>
      <c r="B46" s="33" t="n"/>
      <c r="C46" s="8" t="n"/>
      <c r="D46" s="9" t="n"/>
      <c r="E46" s="10" t="n"/>
      <c r="F46" s="9" t="n"/>
      <c r="G46" s="8" t="n"/>
      <c r="H46" s="8" t="n"/>
      <c r="I46" s="8" t="n"/>
      <c r="J46" s="33" t="n"/>
      <c r="K46" s="33" t="n"/>
      <c r="L46" s="56" t="n"/>
      <c r="M46" s="32">
        <f>IF(P46&lt;&gt;"OK","",IF(H46="Cancelado","",IF(H46="Concluído",K46-B46,Resumo!$H$3-B46)))</f>
      </c>
      <c r="N46" s="6">
        <f>IF(P46="","",IF(P46&lt;&gt;"OK","Revisar dados",IF(H46="Cancelado","Cancelado",IF(H46="Concluído",IF(K46&gt;J46,"Concluído em atraso","Concluído"),IF(J46&lt;Resumo!$H$3,"Atrasado",IF(J46-Resumo!$H$3&lt;=3,"Vence em até 3 dias","No prazo"))))))</f>
      </c>
      <c r="O46" s="9" t="n"/>
      <c r="P46" s="9">
        <f>IF(COUNTA(A46:L46,O46)=0,"",IFERROR(IF(AND(A46&lt;&gt;"",COUNTIF($A$6:$A$1000,A46)=1,F46&lt;&gt;"",ISNUMBER(Resumo!$H$3),ISNUMBER(B46),B46&gt;=1,B46=INT(B46),B46&lt;=Resumo!$H$3,AND(COUNTIF(Listas!$C$6:$C$105,C46)&gt;=1,C46&lt;&gt;"",COUNTIF(Listas!$A$6:$A$105,G46)=1,G46&lt;&gt;"",OR(H46="A fazer",H46="Em andamento",H46="Aguardando cliente",H46="Aguardando pagamento",H46="Concluído",H46="Cancelado"),OR(I46="Alta",I46="Média",I46="Baixa")),IF(H46="Concluído",AND(ISNUMBER(K46),K46&gt;=B46,K46&lt;=Resumo!$H$3),IF(H46="Cancelado",OR(K46="",AND(ISNUMBER(K46),K46&gt;=B46,K46&lt;=Resumo!$H$3)),K46="")),IF(H46="Cancelado",OR(J46="",AND(ISNUMBER(J46),J46&gt;=B46)),AND(ISNUMBER(J46),J46&gt;=B46)),ISNUMBER(L46),L46&gt;=0),"OK","Revisar dados"),"Revisar dados"))</f>
      </c>
    </row>
    <row r="47">
      <c r="A47" s="13"/>
      <c r="B47" s="33" t="n"/>
      <c r="C47" s="8" t="n"/>
      <c r="D47" s="9" t="n"/>
      <c r="E47" s="10" t="n"/>
      <c r="F47" s="9" t="n"/>
      <c r="G47" s="8" t="n"/>
      <c r="H47" s="8" t="n"/>
      <c r="I47" s="8" t="n"/>
      <c r="J47" s="33" t="n"/>
      <c r="K47" s="33" t="n"/>
      <c r="L47" s="56" t="n"/>
      <c r="M47" s="34">
        <f>IF(P47&lt;&gt;"OK","",IF(H47="Cancelado","",IF(H47="Concluído",K47-B47,Resumo!$H$3-B47)))</f>
      </c>
      <c r="N47" s="13">
        <f>IF(P47="","",IF(P47&lt;&gt;"OK","Revisar dados",IF(H47="Cancelado","Cancelado",IF(H47="Concluído",IF(K47&gt;J47,"Concluído em atraso","Concluído"),IF(J47&lt;Resumo!$H$3,"Atrasado",IF(J47-Resumo!$H$3&lt;=3,"Vence em até 3 dias","No prazo"))))))</f>
      </c>
      <c r="O47" s="9" t="n"/>
      <c r="P47" s="9">
        <f>IF(COUNTA(A47:L47,O47)=0,"",IFERROR(IF(AND(A47&lt;&gt;"",COUNTIF($A$6:$A$1000,A47)=1,F47&lt;&gt;"",ISNUMBER(Resumo!$H$3),ISNUMBER(B47),B47&gt;=1,B47=INT(B47),B47&lt;=Resumo!$H$3,AND(COUNTIF(Listas!$C$6:$C$105,C47)&gt;=1,C47&lt;&gt;"",COUNTIF(Listas!$A$6:$A$105,G47)=1,G47&lt;&gt;"",OR(H47="A fazer",H47="Em andamento",H47="Aguardando cliente",H47="Aguardando pagamento",H47="Concluído",H47="Cancelado"),OR(I47="Alta",I47="Média",I47="Baixa")),IF(H47="Concluído",AND(ISNUMBER(K47),K47&gt;=B47,K47&lt;=Resumo!$H$3),IF(H47="Cancelado",OR(K47="",AND(ISNUMBER(K47),K47&gt;=B47,K47&lt;=Resumo!$H$3)),K47="")),IF(H47="Cancelado",OR(J47="",AND(ISNUMBER(J47),J47&gt;=B47)),AND(ISNUMBER(J47),J47&gt;=B47)),ISNUMBER(L47),L47&gt;=0),"OK","Revisar dados"),"Revisar dados"))</f>
      </c>
    </row>
    <row r="48">
      <c r="A48" s="6"/>
      <c r="B48" s="33" t="n"/>
      <c r="C48" s="8" t="n"/>
      <c r="D48" s="9" t="n"/>
      <c r="E48" s="10" t="n"/>
      <c r="F48" s="9" t="n"/>
      <c r="G48" s="8" t="n"/>
      <c r="H48" s="8" t="n"/>
      <c r="I48" s="8" t="n"/>
      <c r="J48" s="33" t="n"/>
      <c r="K48" s="33" t="n"/>
      <c r="L48" s="56" t="n"/>
      <c r="M48" s="32">
        <f>IF(P48&lt;&gt;"OK","",IF(H48="Cancelado","",IF(H48="Concluído",K48-B48,Resumo!$H$3-B48)))</f>
      </c>
      <c r="N48" s="6">
        <f>IF(P48="","",IF(P48&lt;&gt;"OK","Revisar dados",IF(H48="Cancelado","Cancelado",IF(H48="Concluído",IF(K48&gt;J48,"Concluído em atraso","Concluído"),IF(J48&lt;Resumo!$H$3,"Atrasado",IF(J48-Resumo!$H$3&lt;=3,"Vence em até 3 dias","No prazo"))))))</f>
      </c>
      <c r="O48" s="9" t="n"/>
      <c r="P48" s="9">
        <f>IF(COUNTA(A48:L48,O48)=0,"",IFERROR(IF(AND(A48&lt;&gt;"",COUNTIF($A$6:$A$1000,A48)=1,F48&lt;&gt;"",ISNUMBER(Resumo!$H$3),ISNUMBER(B48),B48&gt;=1,B48=INT(B48),B48&lt;=Resumo!$H$3,AND(COUNTIF(Listas!$C$6:$C$105,C48)&gt;=1,C48&lt;&gt;"",COUNTIF(Listas!$A$6:$A$105,G48)=1,G48&lt;&gt;"",OR(H48="A fazer",H48="Em andamento",H48="Aguardando cliente",H48="Aguardando pagamento",H48="Concluído",H48="Cancelado"),OR(I48="Alta",I48="Média",I48="Baixa")),IF(H48="Concluído",AND(ISNUMBER(K48),K48&gt;=B48,K48&lt;=Resumo!$H$3),IF(H48="Cancelado",OR(K48="",AND(ISNUMBER(K48),K48&gt;=B48,K48&lt;=Resumo!$H$3)),K48="")),IF(H48="Cancelado",OR(J48="",AND(ISNUMBER(J48),J48&gt;=B48)),AND(ISNUMBER(J48),J48&gt;=B48)),ISNUMBER(L48),L48&gt;=0),"OK","Revisar dados"),"Revisar dados"))</f>
      </c>
    </row>
    <row r="49">
      <c r="A49" s="13"/>
      <c r="B49" s="33" t="n"/>
      <c r="C49" s="8" t="n"/>
      <c r="D49" s="9" t="n"/>
      <c r="E49" s="10" t="n"/>
      <c r="F49" s="9" t="n"/>
      <c r="G49" s="8" t="n"/>
      <c r="H49" s="8" t="n"/>
      <c r="I49" s="8" t="n"/>
      <c r="J49" s="33" t="n"/>
      <c r="K49" s="33" t="n"/>
      <c r="L49" s="56" t="n"/>
      <c r="M49" s="34">
        <f>IF(P49&lt;&gt;"OK","",IF(H49="Cancelado","",IF(H49="Concluído",K49-B49,Resumo!$H$3-B49)))</f>
      </c>
      <c r="N49" s="13">
        <f>IF(P49="","",IF(P49&lt;&gt;"OK","Revisar dados",IF(H49="Cancelado","Cancelado",IF(H49="Concluído",IF(K49&gt;J49,"Concluído em atraso","Concluído"),IF(J49&lt;Resumo!$H$3,"Atrasado",IF(J49-Resumo!$H$3&lt;=3,"Vence em até 3 dias","No prazo"))))))</f>
      </c>
      <c r="O49" s="9" t="n"/>
      <c r="P49" s="9">
        <f>IF(COUNTA(A49:L49,O49)=0,"",IFERROR(IF(AND(A49&lt;&gt;"",COUNTIF($A$6:$A$1000,A49)=1,F49&lt;&gt;"",ISNUMBER(Resumo!$H$3),ISNUMBER(B49),B49&gt;=1,B49=INT(B49),B49&lt;=Resumo!$H$3,AND(COUNTIF(Listas!$C$6:$C$105,C49)&gt;=1,C49&lt;&gt;"",COUNTIF(Listas!$A$6:$A$105,G49)=1,G49&lt;&gt;"",OR(H49="A fazer",H49="Em andamento",H49="Aguardando cliente",H49="Aguardando pagamento",H49="Concluído",H49="Cancelado"),OR(I49="Alta",I49="Média",I49="Baixa")),IF(H49="Concluído",AND(ISNUMBER(K49),K49&gt;=B49,K49&lt;=Resumo!$H$3),IF(H49="Cancelado",OR(K49="",AND(ISNUMBER(K49),K49&gt;=B49,K49&lt;=Resumo!$H$3)),K49="")),IF(H49="Cancelado",OR(J49="",AND(ISNUMBER(J49),J49&gt;=B49)),AND(ISNUMBER(J49),J49&gt;=B49)),ISNUMBER(L49),L49&gt;=0),"OK","Revisar dados"),"Revisar dados"))</f>
      </c>
    </row>
    <row r="50">
      <c r="A50" s="6"/>
      <c r="B50" s="33" t="n"/>
      <c r="C50" s="8" t="n"/>
      <c r="D50" s="9" t="n"/>
      <c r="E50" s="10" t="n"/>
      <c r="F50" s="9" t="n"/>
      <c r="G50" s="8" t="n"/>
      <c r="H50" s="8" t="n"/>
      <c r="I50" s="8" t="n"/>
      <c r="J50" s="33" t="n"/>
      <c r="K50" s="33" t="n"/>
      <c r="L50" s="56" t="n"/>
      <c r="M50" s="32">
        <f>IF(P50&lt;&gt;"OK","",IF(H50="Cancelado","",IF(H50="Concluído",K50-B50,Resumo!$H$3-B50)))</f>
      </c>
      <c r="N50" s="6">
        <f>IF(P50="","",IF(P50&lt;&gt;"OK","Revisar dados",IF(H50="Cancelado","Cancelado",IF(H50="Concluído",IF(K50&gt;J50,"Concluído em atraso","Concluído"),IF(J50&lt;Resumo!$H$3,"Atrasado",IF(J50-Resumo!$H$3&lt;=3,"Vence em até 3 dias","No prazo"))))))</f>
      </c>
      <c r="O50" s="9" t="n"/>
      <c r="P50" s="9">
        <f>IF(COUNTA(A50:L50,O50)=0,"",IFERROR(IF(AND(A50&lt;&gt;"",COUNTIF($A$6:$A$1000,A50)=1,F50&lt;&gt;"",ISNUMBER(Resumo!$H$3),ISNUMBER(B50),B50&gt;=1,B50=INT(B50),B50&lt;=Resumo!$H$3,AND(COUNTIF(Listas!$C$6:$C$105,C50)&gt;=1,C50&lt;&gt;"",COUNTIF(Listas!$A$6:$A$105,G50)=1,G50&lt;&gt;"",OR(H50="A fazer",H50="Em andamento",H50="Aguardando cliente",H50="Aguardando pagamento",H50="Concluído",H50="Cancelado"),OR(I50="Alta",I50="Média",I50="Baixa")),IF(H50="Concluído",AND(ISNUMBER(K50),K50&gt;=B50,K50&lt;=Resumo!$H$3),IF(H50="Cancelado",OR(K50="",AND(ISNUMBER(K50),K50&gt;=B50,K50&lt;=Resumo!$H$3)),K50="")),IF(H50="Cancelado",OR(J50="",AND(ISNUMBER(J50),J50&gt;=B50)),AND(ISNUMBER(J50),J50&gt;=B50)),ISNUMBER(L50),L50&gt;=0),"OK","Revisar dados"),"Revisar dados"))</f>
      </c>
    </row>
    <row r="51">
      <c r="A51" s="13"/>
      <c r="B51" s="33" t="n"/>
      <c r="C51" s="8" t="n"/>
      <c r="D51" s="9" t="n"/>
      <c r="E51" s="10" t="n"/>
      <c r="F51" s="9" t="n"/>
      <c r="G51" s="8" t="n"/>
      <c r="H51" s="8" t="n"/>
      <c r="I51" s="8" t="n"/>
      <c r="J51" s="33" t="n"/>
      <c r="K51" s="33" t="n"/>
      <c r="L51" s="56" t="n"/>
      <c r="M51" s="34">
        <f>IF(P51&lt;&gt;"OK","",IF(H51="Cancelado","",IF(H51="Concluído",K51-B51,Resumo!$H$3-B51)))</f>
      </c>
      <c r="N51" s="13">
        <f>IF(P51="","",IF(P51&lt;&gt;"OK","Revisar dados",IF(H51="Cancelado","Cancelado",IF(H51="Concluído",IF(K51&gt;J51,"Concluído em atraso","Concluído"),IF(J51&lt;Resumo!$H$3,"Atrasado",IF(J51-Resumo!$H$3&lt;=3,"Vence em até 3 dias","No prazo"))))))</f>
      </c>
      <c r="O51" s="9" t="n"/>
      <c r="P51" s="9">
        <f>IF(COUNTA(A51:L51,O51)=0,"",IFERROR(IF(AND(A51&lt;&gt;"",COUNTIF($A$6:$A$1000,A51)=1,F51&lt;&gt;"",ISNUMBER(Resumo!$H$3),ISNUMBER(B51),B51&gt;=1,B51=INT(B51),B51&lt;=Resumo!$H$3,AND(COUNTIF(Listas!$C$6:$C$105,C51)&gt;=1,C51&lt;&gt;"",COUNTIF(Listas!$A$6:$A$105,G51)=1,G51&lt;&gt;"",OR(H51="A fazer",H51="Em andamento",H51="Aguardando cliente",H51="Aguardando pagamento",H51="Concluído",H51="Cancelado"),OR(I51="Alta",I51="Média",I51="Baixa")),IF(H51="Concluído",AND(ISNUMBER(K51),K51&gt;=B51,K51&lt;=Resumo!$H$3),IF(H51="Cancelado",OR(K51="",AND(ISNUMBER(K51),K51&gt;=B51,K51&lt;=Resumo!$H$3)),K51="")),IF(H51="Cancelado",OR(J51="",AND(ISNUMBER(J51),J51&gt;=B51)),AND(ISNUMBER(J51),J51&gt;=B51)),ISNUMBER(L51),L51&gt;=0),"OK","Revisar dados"),"Revisar dados"))</f>
      </c>
    </row>
    <row r="52">
      <c r="A52" s="6"/>
      <c r="B52" s="33" t="n"/>
      <c r="C52" s="8" t="n"/>
      <c r="D52" s="9" t="n"/>
      <c r="E52" s="10" t="n"/>
      <c r="F52" s="9" t="n"/>
      <c r="G52" s="8" t="n"/>
      <c r="H52" s="8" t="n"/>
      <c r="I52" s="8" t="n"/>
      <c r="J52" s="33" t="n"/>
      <c r="K52" s="33" t="n"/>
      <c r="L52" s="56" t="n"/>
      <c r="M52" s="32">
        <f>IF(P52&lt;&gt;"OK","",IF(H52="Cancelado","",IF(H52="Concluído",K52-B52,Resumo!$H$3-B52)))</f>
      </c>
      <c r="N52" s="6">
        <f>IF(P52="","",IF(P52&lt;&gt;"OK","Revisar dados",IF(H52="Cancelado","Cancelado",IF(H52="Concluído",IF(K52&gt;J52,"Concluído em atraso","Concluído"),IF(J52&lt;Resumo!$H$3,"Atrasado",IF(J52-Resumo!$H$3&lt;=3,"Vence em até 3 dias","No prazo"))))))</f>
      </c>
      <c r="O52" s="9" t="n"/>
      <c r="P52" s="9">
        <f>IF(COUNTA(A52:L52,O52)=0,"",IFERROR(IF(AND(A52&lt;&gt;"",COUNTIF($A$6:$A$1000,A52)=1,F52&lt;&gt;"",ISNUMBER(Resumo!$H$3),ISNUMBER(B52),B52&gt;=1,B52=INT(B52),B52&lt;=Resumo!$H$3,AND(COUNTIF(Listas!$C$6:$C$105,C52)&gt;=1,C52&lt;&gt;"",COUNTIF(Listas!$A$6:$A$105,G52)=1,G52&lt;&gt;"",OR(H52="A fazer",H52="Em andamento",H52="Aguardando cliente",H52="Aguardando pagamento",H52="Concluído",H52="Cancelado"),OR(I52="Alta",I52="Média",I52="Baixa")),IF(H52="Concluído",AND(ISNUMBER(K52),K52&gt;=B52,K52&lt;=Resumo!$H$3),IF(H52="Cancelado",OR(K52="",AND(ISNUMBER(K52),K52&gt;=B52,K52&lt;=Resumo!$H$3)),K52="")),IF(H52="Cancelado",OR(J52="",AND(ISNUMBER(J52),J52&gt;=B52)),AND(ISNUMBER(J52),J52&gt;=B52)),ISNUMBER(L52),L52&gt;=0),"OK","Revisar dados"),"Revisar dados"))</f>
      </c>
    </row>
    <row r="53">
      <c r="A53" s="13"/>
      <c r="B53" s="33" t="n"/>
      <c r="C53" s="8" t="n"/>
      <c r="D53" s="9" t="n"/>
      <c r="E53" s="10" t="n"/>
      <c r="F53" s="9" t="n"/>
      <c r="G53" s="8" t="n"/>
      <c r="H53" s="8" t="n"/>
      <c r="I53" s="8" t="n"/>
      <c r="J53" s="33" t="n"/>
      <c r="K53" s="33" t="n"/>
      <c r="L53" s="56" t="n"/>
      <c r="M53" s="34">
        <f>IF(P53&lt;&gt;"OK","",IF(H53="Cancelado","",IF(H53="Concluído",K53-B53,Resumo!$H$3-B53)))</f>
      </c>
      <c r="N53" s="13">
        <f>IF(P53="","",IF(P53&lt;&gt;"OK","Revisar dados",IF(H53="Cancelado","Cancelado",IF(H53="Concluído",IF(K53&gt;J53,"Concluído em atraso","Concluído"),IF(J53&lt;Resumo!$H$3,"Atrasado",IF(J53-Resumo!$H$3&lt;=3,"Vence em até 3 dias","No prazo"))))))</f>
      </c>
      <c r="O53" s="9" t="n"/>
      <c r="P53" s="9">
        <f>IF(COUNTA(A53:L53,O53)=0,"",IFERROR(IF(AND(A53&lt;&gt;"",COUNTIF($A$6:$A$1000,A53)=1,F53&lt;&gt;"",ISNUMBER(Resumo!$H$3),ISNUMBER(B53),B53&gt;=1,B53=INT(B53),B53&lt;=Resumo!$H$3,AND(COUNTIF(Listas!$C$6:$C$105,C53)&gt;=1,C53&lt;&gt;"",COUNTIF(Listas!$A$6:$A$105,G53)=1,G53&lt;&gt;"",OR(H53="A fazer",H53="Em andamento",H53="Aguardando cliente",H53="Aguardando pagamento",H53="Concluído",H53="Cancelado"),OR(I53="Alta",I53="Média",I53="Baixa")),IF(H53="Concluído",AND(ISNUMBER(K53),K53&gt;=B53,K53&lt;=Resumo!$H$3),IF(H53="Cancelado",OR(K53="",AND(ISNUMBER(K53),K53&gt;=B53,K53&lt;=Resumo!$H$3)),K53="")),IF(H53="Cancelado",OR(J53="",AND(ISNUMBER(J53),J53&gt;=B53)),AND(ISNUMBER(J53),J53&gt;=B53)),ISNUMBER(L53),L53&gt;=0),"OK","Revisar dados"),"Revisar dados"))</f>
      </c>
    </row>
    <row r="54">
      <c r="A54" s="6"/>
      <c r="B54" s="33" t="n"/>
      <c r="C54" s="8" t="n"/>
      <c r="D54" s="9" t="n"/>
      <c r="E54" s="10" t="n"/>
      <c r="F54" s="9" t="n"/>
      <c r="G54" s="8" t="n"/>
      <c r="H54" s="8" t="n"/>
      <c r="I54" s="8" t="n"/>
      <c r="J54" s="33" t="n"/>
      <c r="K54" s="33" t="n"/>
      <c r="L54" s="56" t="n"/>
      <c r="M54" s="32">
        <f>IF(P54&lt;&gt;"OK","",IF(H54="Cancelado","",IF(H54="Concluído",K54-B54,Resumo!$H$3-B54)))</f>
      </c>
      <c r="N54" s="6">
        <f>IF(P54="","",IF(P54&lt;&gt;"OK","Revisar dados",IF(H54="Cancelado","Cancelado",IF(H54="Concluído",IF(K54&gt;J54,"Concluído em atraso","Concluído"),IF(J54&lt;Resumo!$H$3,"Atrasado",IF(J54-Resumo!$H$3&lt;=3,"Vence em até 3 dias","No prazo"))))))</f>
      </c>
      <c r="O54" s="9" t="n"/>
      <c r="P54" s="9">
        <f>IF(COUNTA(A54:L54,O54)=0,"",IFERROR(IF(AND(A54&lt;&gt;"",COUNTIF($A$6:$A$1000,A54)=1,F54&lt;&gt;"",ISNUMBER(Resumo!$H$3),ISNUMBER(B54),B54&gt;=1,B54=INT(B54),B54&lt;=Resumo!$H$3,AND(COUNTIF(Listas!$C$6:$C$105,C54)&gt;=1,C54&lt;&gt;"",COUNTIF(Listas!$A$6:$A$105,G54)=1,G54&lt;&gt;"",OR(H54="A fazer",H54="Em andamento",H54="Aguardando cliente",H54="Aguardando pagamento",H54="Concluído",H54="Cancelado"),OR(I54="Alta",I54="Média",I54="Baixa")),IF(H54="Concluído",AND(ISNUMBER(K54),K54&gt;=B54,K54&lt;=Resumo!$H$3),IF(H54="Cancelado",OR(K54="",AND(ISNUMBER(K54),K54&gt;=B54,K54&lt;=Resumo!$H$3)),K54="")),IF(H54="Cancelado",OR(J54="",AND(ISNUMBER(J54),J54&gt;=B54)),AND(ISNUMBER(J54),J54&gt;=B54)),ISNUMBER(L54),L54&gt;=0),"OK","Revisar dados"),"Revisar dados"))</f>
      </c>
    </row>
    <row r="55">
      <c r="A55" s="13"/>
      <c r="B55" s="33" t="n"/>
      <c r="C55" s="8" t="n"/>
      <c r="D55" s="9" t="n"/>
      <c r="E55" s="10" t="n"/>
      <c r="F55" s="9" t="n"/>
      <c r="G55" s="8" t="n"/>
      <c r="H55" s="8" t="n"/>
      <c r="I55" s="8" t="n"/>
      <c r="J55" s="33" t="n"/>
      <c r="K55" s="33" t="n"/>
      <c r="L55" s="56" t="n"/>
      <c r="M55" s="34">
        <f>IF(P55&lt;&gt;"OK","",IF(H55="Cancelado","",IF(H55="Concluído",K55-B55,Resumo!$H$3-B55)))</f>
      </c>
      <c r="N55" s="13">
        <f>IF(P55="","",IF(P55&lt;&gt;"OK","Revisar dados",IF(H55="Cancelado","Cancelado",IF(H55="Concluído",IF(K55&gt;J55,"Concluído em atraso","Concluído"),IF(J55&lt;Resumo!$H$3,"Atrasado",IF(J55-Resumo!$H$3&lt;=3,"Vence em até 3 dias","No prazo"))))))</f>
      </c>
      <c r="O55" s="9" t="n"/>
      <c r="P55" s="9">
        <f>IF(COUNTA(A55:L55,O55)=0,"",IFERROR(IF(AND(A55&lt;&gt;"",COUNTIF($A$6:$A$1000,A55)=1,F55&lt;&gt;"",ISNUMBER(Resumo!$H$3),ISNUMBER(B55),B55&gt;=1,B55=INT(B55),B55&lt;=Resumo!$H$3,AND(COUNTIF(Listas!$C$6:$C$105,C55)&gt;=1,C55&lt;&gt;"",COUNTIF(Listas!$A$6:$A$105,G55)=1,G55&lt;&gt;"",OR(H55="A fazer",H55="Em andamento",H55="Aguardando cliente",H55="Aguardando pagamento",H55="Concluído",H55="Cancelado"),OR(I55="Alta",I55="Média",I55="Baixa")),IF(H55="Concluído",AND(ISNUMBER(K55),K55&gt;=B55,K55&lt;=Resumo!$H$3),IF(H55="Cancelado",OR(K55="",AND(ISNUMBER(K55),K55&gt;=B55,K55&lt;=Resumo!$H$3)),K55="")),IF(H55="Cancelado",OR(J55="",AND(ISNUMBER(J55),J55&gt;=B55)),AND(ISNUMBER(J55),J55&gt;=B55)),ISNUMBER(L55),L55&gt;=0),"OK","Revisar dados"),"Revisar dados"))</f>
      </c>
    </row>
    <row r="56">
      <c r="A56" s="6"/>
      <c r="B56" s="33" t="n"/>
      <c r="C56" s="8" t="n"/>
      <c r="D56" s="9" t="n"/>
      <c r="E56" s="10" t="n"/>
      <c r="F56" s="9" t="n"/>
      <c r="G56" s="8" t="n"/>
      <c r="H56" s="8" t="n"/>
      <c r="I56" s="8" t="n"/>
      <c r="J56" s="33" t="n"/>
      <c r="K56" s="33" t="n"/>
      <c r="L56" s="56" t="n"/>
      <c r="M56" s="32">
        <f>IF(P56&lt;&gt;"OK","",IF(H56="Cancelado","",IF(H56="Concluído",K56-B56,Resumo!$H$3-B56)))</f>
      </c>
      <c r="N56" s="6">
        <f>IF(P56="","",IF(P56&lt;&gt;"OK","Revisar dados",IF(H56="Cancelado","Cancelado",IF(H56="Concluído",IF(K56&gt;J56,"Concluído em atraso","Concluído"),IF(J56&lt;Resumo!$H$3,"Atrasado",IF(J56-Resumo!$H$3&lt;=3,"Vence em até 3 dias","No prazo"))))))</f>
      </c>
      <c r="O56" s="9" t="n"/>
      <c r="P56" s="9">
        <f>IF(COUNTA(A56:L56,O56)=0,"",IFERROR(IF(AND(A56&lt;&gt;"",COUNTIF($A$6:$A$1000,A56)=1,F56&lt;&gt;"",ISNUMBER(Resumo!$H$3),ISNUMBER(B56),B56&gt;=1,B56=INT(B56),B56&lt;=Resumo!$H$3,AND(COUNTIF(Listas!$C$6:$C$105,C56)&gt;=1,C56&lt;&gt;"",COUNTIF(Listas!$A$6:$A$105,G56)=1,G56&lt;&gt;"",OR(H56="A fazer",H56="Em andamento",H56="Aguardando cliente",H56="Aguardando pagamento",H56="Concluído",H56="Cancelado"),OR(I56="Alta",I56="Média",I56="Baixa")),IF(H56="Concluído",AND(ISNUMBER(K56),K56&gt;=B56,K56&lt;=Resumo!$H$3),IF(H56="Cancelado",OR(K56="",AND(ISNUMBER(K56),K56&gt;=B56,K56&lt;=Resumo!$H$3)),K56="")),IF(H56="Cancelado",OR(J56="",AND(ISNUMBER(J56),J56&gt;=B56)),AND(ISNUMBER(J56),J56&gt;=B56)),ISNUMBER(L56),L56&gt;=0),"OK","Revisar dados"),"Revisar dados"))</f>
      </c>
    </row>
    <row r="57">
      <c r="A57" s="13"/>
      <c r="B57" s="33" t="n"/>
      <c r="C57" s="8" t="n"/>
      <c r="D57" s="9" t="n"/>
      <c r="E57" s="10" t="n"/>
      <c r="F57" s="9" t="n"/>
      <c r="G57" s="8" t="n"/>
      <c r="H57" s="8" t="n"/>
      <c r="I57" s="8" t="n"/>
      <c r="J57" s="33" t="n"/>
      <c r="K57" s="33" t="n"/>
      <c r="L57" s="56" t="n"/>
      <c r="M57" s="34">
        <f>IF(P57&lt;&gt;"OK","",IF(H57="Cancelado","",IF(H57="Concluído",K57-B57,Resumo!$H$3-B57)))</f>
      </c>
      <c r="N57" s="13">
        <f>IF(P57="","",IF(P57&lt;&gt;"OK","Revisar dados",IF(H57="Cancelado","Cancelado",IF(H57="Concluído",IF(K57&gt;J57,"Concluído em atraso","Concluído"),IF(J57&lt;Resumo!$H$3,"Atrasado",IF(J57-Resumo!$H$3&lt;=3,"Vence em até 3 dias","No prazo"))))))</f>
      </c>
      <c r="O57" s="9" t="n"/>
      <c r="P57" s="9">
        <f>IF(COUNTA(A57:L57,O57)=0,"",IFERROR(IF(AND(A57&lt;&gt;"",COUNTIF($A$6:$A$1000,A57)=1,F57&lt;&gt;"",ISNUMBER(Resumo!$H$3),ISNUMBER(B57),B57&gt;=1,B57=INT(B57),B57&lt;=Resumo!$H$3,AND(COUNTIF(Listas!$C$6:$C$105,C57)&gt;=1,C57&lt;&gt;"",COUNTIF(Listas!$A$6:$A$105,G57)=1,G57&lt;&gt;"",OR(H57="A fazer",H57="Em andamento",H57="Aguardando cliente",H57="Aguardando pagamento",H57="Concluído",H57="Cancelado"),OR(I57="Alta",I57="Média",I57="Baixa")),IF(H57="Concluído",AND(ISNUMBER(K57),K57&gt;=B57,K57&lt;=Resumo!$H$3),IF(H57="Cancelado",OR(K57="",AND(ISNUMBER(K57),K57&gt;=B57,K57&lt;=Resumo!$H$3)),K57="")),IF(H57="Cancelado",OR(J57="",AND(ISNUMBER(J57),J57&gt;=B57)),AND(ISNUMBER(J57),J57&gt;=B57)),ISNUMBER(L57),L57&gt;=0),"OK","Revisar dados"),"Revisar dados"))</f>
      </c>
    </row>
    <row r="58">
      <c r="A58" s="6"/>
      <c r="B58" s="33" t="n"/>
      <c r="C58" s="8" t="n"/>
      <c r="D58" s="9" t="n"/>
      <c r="E58" s="10" t="n"/>
      <c r="F58" s="9" t="n"/>
      <c r="G58" s="8" t="n"/>
      <c r="H58" s="8" t="n"/>
      <c r="I58" s="8" t="n"/>
      <c r="J58" s="33" t="n"/>
      <c r="K58" s="33" t="n"/>
      <c r="L58" s="56" t="n"/>
      <c r="M58" s="32">
        <f>IF(P58&lt;&gt;"OK","",IF(H58="Cancelado","",IF(H58="Concluído",K58-B58,Resumo!$H$3-B58)))</f>
      </c>
      <c r="N58" s="6">
        <f>IF(P58="","",IF(P58&lt;&gt;"OK","Revisar dados",IF(H58="Cancelado","Cancelado",IF(H58="Concluído",IF(K58&gt;J58,"Concluído em atraso","Concluído"),IF(J58&lt;Resumo!$H$3,"Atrasado",IF(J58-Resumo!$H$3&lt;=3,"Vence em até 3 dias","No prazo"))))))</f>
      </c>
      <c r="O58" s="9" t="n"/>
      <c r="P58" s="9">
        <f>IF(COUNTA(A58:L58,O58)=0,"",IFERROR(IF(AND(A58&lt;&gt;"",COUNTIF($A$6:$A$1000,A58)=1,F58&lt;&gt;"",ISNUMBER(Resumo!$H$3),ISNUMBER(B58),B58&gt;=1,B58=INT(B58),B58&lt;=Resumo!$H$3,AND(COUNTIF(Listas!$C$6:$C$105,C58)&gt;=1,C58&lt;&gt;"",COUNTIF(Listas!$A$6:$A$105,G58)=1,G58&lt;&gt;"",OR(H58="A fazer",H58="Em andamento",H58="Aguardando cliente",H58="Aguardando pagamento",H58="Concluído",H58="Cancelado"),OR(I58="Alta",I58="Média",I58="Baixa")),IF(H58="Concluído",AND(ISNUMBER(K58),K58&gt;=B58,K58&lt;=Resumo!$H$3),IF(H58="Cancelado",OR(K58="",AND(ISNUMBER(K58),K58&gt;=B58,K58&lt;=Resumo!$H$3)),K58="")),IF(H58="Cancelado",OR(J58="",AND(ISNUMBER(J58),J58&gt;=B58)),AND(ISNUMBER(J58),J58&gt;=B58)),ISNUMBER(L58),L58&gt;=0),"OK","Revisar dados"),"Revisar dados"))</f>
      </c>
    </row>
    <row r="59">
      <c r="A59" s="13"/>
      <c r="B59" s="33" t="n"/>
      <c r="C59" s="8" t="n"/>
      <c r="D59" s="9" t="n"/>
      <c r="E59" s="10" t="n"/>
      <c r="F59" s="9" t="n"/>
      <c r="G59" s="8" t="n"/>
      <c r="H59" s="8" t="n"/>
      <c r="I59" s="8" t="n"/>
      <c r="J59" s="33" t="n"/>
      <c r="K59" s="33" t="n"/>
      <c r="L59" s="56" t="n"/>
      <c r="M59" s="34">
        <f>IF(P59&lt;&gt;"OK","",IF(H59="Cancelado","",IF(H59="Concluído",K59-B59,Resumo!$H$3-B59)))</f>
      </c>
      <c r="N59" s="13">
        <f>IF(P59="","",IF(P59&lt;&gt;"OK","Revisar dados",IF(H59="Cancelado","Cancelado",IF(H59="Concluído",IF(K59&gt;J59,"Concluído em atraso","Concluído"),IF(J59&lt;Resumo!$H$3,"Atrasado",IF(J59-Resumo!$H$3&lt;=3,"Vence em até 3 dias","No prazo"))))))</f>
      </c>
      <c r="O59" s="9" t="n"/>
      <c r="P59" s="9">
        <f>IF(COUNTA(A59:L59,O59)=0,"",IFERROR(IF(AND(A59&lt;&gt;"",COUNTIF($A$6:$A$1000,A59)=1,F59&lt;&gt;"",ISNUMBER(Resumo!$H$3),ISNUMBER(B59),B59&gt;=1,B59=INT(B59),B59&lt;=Resumo!$H$3,AND(COUNTIF(Listas!$C$6:$C$105,C59)&gt;=1,C59&lt;&gt;"",COUNTIF(Listas!$A$6:$A$105,G59)=1,G59&lt;&gt;"",OR(H59="A fazer",H59="Em andamento",H59="Aguardando cliente",H59="Aguardando pagamento",H59="Concluído",H59="Cancelado"),OR(I59="Alta",I59="Média",I59="Baixa")),IF(H59="Concluído",AND(ISNUMBER(K59),K59&gt;=B59,K59&lt;=Resumo!$H$3),IF(H59="Cancelado",OR(K59="",AND(ISNUMBER(K59),K59&gt;=B59,K59&lt;=Resumo!$H$3)),K59="")),IF(H59="Cancelado",OR(J59="",AND(ISNUMBER(J59),J59&gt;=B59)),AND(ISNUMBER(J59),J59&gt;=B59)),ISNUMBER(L59),L59&gt;=0),"OK","Revisar dados"),"Revisar dados"))</f>
      </c>
    </row>
    <row r="60">
      <c r="A60" s="6"/>
      <c r="B60" s="33" t="n"/>
      <c r="C60" s="8" t="n"/>
      <c r="D60" s="9" t="n"/>
      <c r="E60" s="10" t="n"/>
      <c r="F60" s="9" t="n"/>
      <c r="G60" s="8" t="n"/>
      <c r="H60" s="8" t="n"/>
      <c r="I60" s="8" t="n"/>
      <c r="J60" s="33" t="n"/>
      <c r="K60" s="33" t="n"/>
      <c r="L60" s="56" t="n"/>
      <c r="M60" s="32">
        <f>IF(P60&lt;&gt;"OK","",IF(H60="Cancelado","",IF(H60="Concluído",K60-B60,Resumo!$H$3-B60)))</f>
      </c>
      <c r="N60" s="6">
        <f>IF(P60="","",IF(P60&lt;&gt;"OK","Revisar dados",IF(H60="Cancelado","Cancelado",IF(H60="Concluído",IF(K60&gt;J60,"Concluído em atraso","Concluído"),IF(J60&lt;Resumo!$H$3,"Atrasado",IF(J60-Resumo!$H$3&lt;=3,"Vence em até 3 dias","No prazo"))))))</f>
      </c>
      <c r="O60" s="9" t="n"/>
      <c r="P60" s="9">
        <f>IF(COUNTA(A60:L60,O60)=0,"",IFERROR(IF(AND(A60&lt;&gt;"",COUNTIF($A$6:$A$1000,A60)=1,F60&lt;&gt;"",ISNUMBER(Resumo!$H$3),ISNUMBER(B60),B60&gt;=1,B60=INT(B60),B60&lt;=Resumo!$H$3,AND(COUNTIF(Listas!$C$6:$C$105,C60)&gt;=1,C60&lt;&gt;"",COUNTIF(Listas!$A$6:$A$105,G60)=1,G60&lt;&gt;"",OR(H60="A fazer",H60="Em andamento",H60="Aguardando cliente",H60="Aguardando pagamento",H60="Concluído",H60="Cancelado"),OR(I60="Alta",I60="Média",I60="Baixa")),IF(H60="Concluído",AND(ISNUMBER(K60),K60&gt;=B60,K60&lt;=Resumo!$H$3),IF(H60="Cancelado",OR(K60="",AND(ISNUMBER(K60),K60&gt;=B60,K60&lt;=Resumo!$H$3)),K60="")),IF(H60="Cancelado",OR(J60="",AND(ISNUMBER(J60),J60&gt;=B60)),AND(ISNUMBER(J60),J60&gt;=B60)),ISNUMBER(L60),L60&gt;=0),"OK","Revisar dados"),"Revisar dados"))</f>
      </c>
    </row>
    <row r="61">
      <c r="A61" s="13"/>
      <c r="B61" s="33" t="n"/>
      <c r="C61" s="8" t="n"/>
      <c r="D61" s="9" t="n"/>
      <c r="E61" s="10" t="n"/>
      <c r="F61" s="9" t="n"/>
      <c r="G61" s="8" t="n"/>
      <c r="H61" s="8" t="n"/>
      <c r="I61" s="8" t="n"/>
      <c r="J61" s="33" t="n"/>
      <c r="K61" s="33" t="n"/>
      <c r="L61" s="56" t="n"/>
      <c r="M61" s="34">
        <f>IF(P61&lt;&gt;"OK","",IF(H61="Cancelado","",IF(H61="Concluído",K61-B61,Resumo!$H$3-B61)))</f>
      </c>
      <c r="N61" s="13">
        <f>IF(P61="","",IF(P61&lt;&gt;"OK","Revisar dados",IF(H61="Cancelado","Cancelado",IF(H61="Concluído",IF(K61&gt;J61,"Concluído em atraso","Concluído"),IF(J61&lt;Resumo!$H$3,"Atrasado",IF(J61-Resumo!$H$3&lt;=3,"Vence em até 3 dias","No prazo"))))))</f>
      </c>
      <c r="O61" s="9" t="n"/>
      <c r="P61" s="9">
        <f>IF(COUNTA(A61:L61,O61)=0,"",IFERROR(IF(AND(A61&lt;&gt;"",COUNTIF($A$6:$A$1000,A61)=1,F61&lt;&gt;"",ISNUMBER(Resumo!$H$3),ISNUMBER(B61),B61&gt;=1,B61=INT(B61),B61&lt;=Resumo!$H$3,AND(COUNTIF(Listas!$C$6:$C$105,C61)&gt;=1,C61&lt;&gt;"",COUNTIF(Listas!$A$6:$A$105,G61)=1,G61&lt;&gt;"",OR(H61="A fazer",H61="Em andamento",H61="Aguardando cliente",H61="Aguardando pagamento",H61="Concluído",H61="Cancelado"),OR(I61="Alta",I61="Média",I61="Baixa")),IF(H61="Concluído",AND(ISNUMBER(K61),K61&gt;=B61,K61&lt;=Resumo!$H$3),IF(H61="Cancelado",OR(K61="",AND(ISNUMBER(K61),K61&gt;=B61,K61&lt;=Resumo!$H$3)),K61="")),IF(H61="Cancelado",OR(J61="",AND(ISNUMBER(J61),J61&gt;=B61)),AND(ISNUMBER(J61),J61&gt;=B61)),ISNUMBER(L61),L61&gt;=0),"OK","Revisar dados"),"Revisar dados"))</f>
      </c>
    </row>
    <row r="62">
      <c r="A62" s="6"/>
      <c r="B62" s="33" t="n"/>
      <c r="C62" s="8" t="n"/>
      <c r="D62" s="9" t="n"/>
      <c r="E62" s="10" t="n"/>
      <c r="F62" s="9" t="n"/>
      <c r="G62" s="8" t="n"/>
      <c r="H62" s="8" t="n"/>
      <c r="I62" s="8" t="n"/>
      <c r="J62" s="33" t="n"/>
      <c r="K62" s="33" t="n"/>
      <c r="L62" s="56" t="n"/>
      <c r="M62" s="32">
        <f>IF(P62&lt;&gt;"OK","",IF(H62="Cancelado","",IF(H62="Concluído",K62-B62,Resumo!$H$3-B62)))</f>
      </c>
      <c r="N62" s="6">
        <f>IF(P62="","",IF(P62&lt;&gt;"OK","Revisar dados",IF(H62="Cancelado","Cancelado",IF(H62="Concluído",IF(K62&gt;J62,"Concluído em atraso","Concluído"),IF(J62&lt;Resumo!$H$3,"Atrasado",IF(J62-Resumo!$H$3&lt;=3,"Vence em até 3 dias","No prazo"))))))</f>
      </c>
      <c r="O62" s="9" t="n"/>
      <c r="P62" s="9">
        <f>IF(COUNTA(A62:L62,O62)=0,"",IFERROR(IF(AND(A62&lt;&gt;"",COUNTIF($A$6:$A$1000,A62)=1,F62&lt;&gt;"",ISNUMBER(Resumo!$H$3),ISNUMBER(B62),B62&gt;=1,B62=INT(B62),B62&lt;=Resumo!$H$3,AND(COUNTIF(Listas!$C$6:$C$105,C62)&gt;=1,C62&lt;&gt;"",COUNTIF(Listas!$A$6:$A$105,G62)=1,G62&lt;&gt;"",OR(H62="A fazer",H62="Em andamento",H62="Aguardando cliente",H62="Aguardando pagamento",H62="Concluído",H62="Cancelado"),OR(I62="Alta",I62="Média",I62="Baixa")),IF(H62="Concluído",AND(ISNUMBER(K62),K62&gt;=B62,K62&lt;=Resumo!$H$3),IF(H62="Cancelado",OR(K62="",AND(ISNUMBER(K62),K62&gt;=B62,K62&lt;=Resumo!$H$3)),K62="")),IF(H62="Cancelado",OR(J62="",AND(ISNUMBER(J62),J62&gt;=B62)),AND(ISNUMBER(J62),J62&gt;=B62)),ISNUMBER(L62),L62&gt;=0),"OK","Revisar dados"),"Revisar dados"))</f>
      </c>
    </row>
    <row r="63">
      <c r="A63" s="13"/>
      <c r="B63" s="33" t="n"/>
      <c r="C63" s="8" t="n"/>
      <c r="D63" s="9" t="n"/>
      <c r="E63" s="10" t="n"/>
      <c r="F63" s="9" t="n"/>
      <c r="G63" s="8" t="n"/>
      <c r="H63" s="8" t="n"/>
      <c r="I63" s="8" t="n"/>
      <c r="J63" s="33" t="n"/>
      <c r="K63" s="33" t="n"/>
      <c r="L63" s="56" t="n"/>
      <c r="M63" s="34">
        <f>IF(P63&lt;&gt;"OK","",IF(H63="Cancelado","",IF(H63="Concluído",K63-B63,Resumo!$H$3-B63)))</f>
      </c>
      <c r="N63" s="13">
        <f>IF(P63="","",IF(P63&lt;&gt;"OK","Revisar dados",IF(H63="Cancelado","Cancelado",IF(H63="Concluído",IF(K63&gt;J63,"Concluído em atraso","Concluído"),IF(J63&lt;Resumo!$H$3,"Atrasado",IF(J63-Resumo!$H$3&lt;=3,"Vence em até 3 dias","No prazo"))))))</f>
      </c>
      <c r="O63" s="9" t="n"/>
      <c r="P63" s="9">
        <f>IF(COUNTA(A63:L63,O63)=0,"",IFERROR(IF(AND(A63&lt;&gt;"",COUNTIF($A$6:$A$1000,A63)=1,F63&lt;&gt;"",ISNUMBER(Resumo!$H$3),ISNUMBER(B63),B63&gt;=1,B63=INT(B63),B63&lt;=Resumo!$H$3,AND(COUNTIF(Listas!$C$6:$C$105,C63)&gt;=1,C63&lt;&gt;"",COUNTIF(Listas!$A$6:$A$105,G63)=1,G63&lt;&gt;"",OR(H63="A fazer",H63="Em andamento",H63="Aguardando cliente",H63="Aguardando pagamento",H63="Concluído",H63="Cancelado"),OR(I63="Alta",I63="Média",I63="Baixa")),IF(H63="Concluído",AND(ISNUMBER(K63),K63&gt;=B63,K63&lt;=Resumo!$H$3),IF(H63="Cancelado",OR(K63="",AND(ISNUMBER(K63),K63&gt;=B63,K63&lt;=Resumo!$H$3)),K63="")),IF(H63="Cancelado",OR(J63="",AND(ISNUMBER(J63),J63&gt;=B63)),AND(ISNUMBER(J63),J63&gt;=B63)),ISNUMBER(L63),L63&gt;=0),"OK","Revisar dados"),"Revisar dados"))</f>
      </c>
    </row>
    <row r="64">
      <c r="A64" s="6"/>
      <c r="B64" s="33" t="n"/>
      <c r="C64" s="8" t="n"/>
      <c r="D64" s="9" t="n"/>
      <c r="E64" s="10" t="n"/>
      <c r="F64" s="9" t="n"/>
      <c r="G64" s="8" t="n"/>
      <c r="H64" s="8" t="n"/>
      <c r="I64" s="8" t="n"/>
      <c r="J64" s="33" t="n"/>
      <c r="K64" s="33" t="n"/>
      <c r="L64" s="56" t="n"/>
      <c r="M64" s="32">
        <f>IF(P64&lt;&gt;"OK","",IF(H64="Cancelado","",IF(H64="Concluído",K64-B64,Resumo!$H$3-B64)))</f>
      </c>
      <c r="N64" s="6">
        <f>IF(P64="","",IF(P64&lt;&gt;"OK","Revisar dados",IF(H64="Cancelado","Cancelado",IF(H64="Concluído",IF(K64&gt;J64,"Concluído em atraso","Concluído"),IF(J64&lt;Resumo!$H$3,"Atrasado",IF(J64-Resumo!$H$3&lt;=3,"Vence em até 3 dias","No prazo"))))))</f>
      </c>
      <c r="O64" s="9" t="n"/>
      <c r="P64" s="9">
        <f>IF(COUNTA(A64:L64,O64)=0,"",IFERROR(IF(AND(A64&lt;&gt;"",COUNTIF($A$6:$A$1000,A64)=1,F64&lt;&gt;"",ISNUMBER(Resumo!$H$3),ISNUMBER(B64),B64&gt;=1,B64=INT(B64),B64&lt;=Resumo!$H$3,AND(COUNTIF(Listas!$C$6:$C$105,C64)&gt;=1,C64&lt;&gt;"",COUNTIF(Listas!$A$6:$A$105,G64)=1,G64&lt;&gt;"",OR(H64="A fazer",H64="Em andamento",H64="Aguardando cliente",H64="Aguardando pagamento",H64="Concluído",H64="Cancelado"),OR(I64="Alta",I64="Média",I64="Baixa")),IF(H64="Concluído",AND(ISNUMBER(K64),K64&gt;=B64,K64&lt;=Resumo!$H$3),IF(H64="Cancelado",OR(K64="",AND(ISNUMBER(K64),K64&gt;=B64,K64&lt;=Resumo!$H$3)),K64="")),IF(H64="Cancelado",OR(J64="",AND(ISNUMBER(J64),J64&gt;=B64)),AND(ISNUMBER(J64),J64&gt;=B64)),ISNUMBER(L64),L64&gt;=0),"OK","Revisar dados"),"Revisar dados"))</f>
      </c>
    </row>
    <row r="65">
      <c r="A65" s="13"/>
      <c r="B65" s="33" t="n"/>
      <c r="C65" s="8" t="n"/>
      <c r="D65" s="9" t="n"/>
      <c r="E65" s="10" t="n"/>
      <c r="F65" s="9" t="n"/>
      <c r="G65" s="8" t="n"/>
      <c r="H65" s="8" t="n"/>
      <c r="I65" s="8" t="n"/>
      <c r="J65" s="33" t="n"/>
      <c r="K65" s="33" t="n"/>
      <c r="L65" s="56" t="n"/>
      <c r="M65" s="34">
        <f>IF(P65&lt;&gt;"OK","",IF(H65="Cancelado","",IF(H65="Concluído",K65-B65,Resumo!$H$3-B65)))</f>
      </c>
      <c r="N65" s="13">
        <f>IF(P65="","",IF(P65&lt;&gt;"OK","Revisar dados",IF(H65="Cancelado","Cancelado",IF(H65="Concluído",IF(K65&gt;J65,"Concluído em atraso","Concluído"),IF(J65&lt;Resumo!$H$3,"Atrasado",IF(J65-Resumo!$H$3&lt;=3,"Vence em até 3 dias","No prazo"))))))</f>
      </c>
      <c r="O65" s="9" t="n"/>
      <c r="P65" s="9">
        <f>IF(COUNTA(A65:L65,O65)=0,"",IFERROR(IF(AND(A65&lt;&gt;"",COUNTIF($A$6:$A$1000,A65)=1,F65&lt;&gt;"",ISNUMBER(Resumo!$H$3),ISNUMBER(B65),B65&gt;=1,B65=INT(B65),B65&lt;=Resumo!$H$3,AND(COUNTIF(Listas!$C$6:$C$105,C65)&gt;=1,C65&lt;&gt;"",COUNTIF(Listas!$A$6:$A$105,G65)=1,G65&lt;&gt;"",OR(H65="A fazer",H65="Em andamento",H65="Aguardando cliente",H65="Aguardando pagamento",H65="Concluído",H65="Cancelado"),OR(I65="Alta",I65="Média",I65="Baixa")),IF(H65="Concluído",AND(ISNUMBER(K65),K65&gt;=B65,K65&lt;=Resumo!$H$3),IF(H65="Cancelado",OR(K65="",AND(ISNUMBER(K65),K65&gt;=B65,K65&lt;=Resumo!$H$3)),K65="")),IF(H65="Cancelado",OR(J65="",AND(ISNUMBER(J65),J65&gt;=B65)),AND(ISNUMBER(J65),J65&gt;=B65)),ISNUMBER(L65),L65&gt;=0),"OK","Revisar dados"),"Revisar dados"))</f>
      </c>
    </row>
    <row r="66">
      <c r="A66" s="6"/>
      <c r="B66" s="33" t="n"/>
      <c r="C66" s="8" t="n"/>
      <c r="D66" s="9" t="n"/>
      <c r="E66" s="10" t="n"/>
      <c r="F66" s="9" t="n"/>
      <c r="G66" s="8" t="n"/>
      <c r="H66" s="8" t="n"/>
      <c r="I66" s="8" t="n"/>
      <c r="J66" s="33" t="n"/>
      <c r="K66" s="33" t="n"/>
      <c r="L66" s="56" t="n"/>
      <c r="M66" s="32">
        <f>IF(P66&lt;&gt;"OK","",IF(H66="Cancelado","",IF(H66="Concluído",K66-B66,Resumo!$H$3-B66)))</f>
      </c>
      <c r="N66" s="6">
        <f>IF(P66="","",IF(P66&lt;&gt;"OK","Revisar dados",IF(H66="Cancelado","Cancelado",IF(H66="Concluído",IF(K66&gt;J66,"Concluído em atraso","Concluído"),IF(J66&lt;Resumo!$H$3,"Atrasado",IF(J66-Resumo!$H$3&lt;=3,"Vence em até 3 dias","No prazo"))))))</f>
      </c>
      <c r="O66" s="9" t="n"/>
      <c r="P66" s="9">
        <f>IF(COUNTA(A66:L66,O66)=0,"",IFERROR(IF(AND(A66&lt;&gt;"",COUNTIF($A$6:$A$1000,A66)=1,F66&lt;&gt;"",ISNUMBER(Resumo!$H$3),ISNUMBER(B66),B66&gt;=1,B66=INT(B66),B66&lt;=Resumo!$H$3,AND(COUNTIF(Listas!$C$6:$C$105,C66)&gt;=1,C66&lt;&gt;"",COUNTIF(Listas!$A$6:$A$105,G66)=1,G66&lt;&gt;"",OR(H66="A fazer",H66="Em andamento",H66="Aguardando cliente",H66="Aguardando pagamento",H66="Concluído",H66="Cancelado"),OR(I66="Alta",I66="Média",I66="Baixa")),IF(H66="Concluído",AND(ISNUMBER(K66),K66&gt;=B66,K66&lt;=Resumo!$H$3),IF(H66="Cancelado",OR(K66="",AND(ISNUMBER(K66),K66&gt;=B66,K66&lt;=Resumo!$H$3)),K66="")),IF(H66="Cancelado",OR(J66="",AND(ISNUMBER(J66),J66&gt;=B66)),AND(ISNUMBER(J66),J66&gt;=B66)),ISNUMBER(L66),L66&gt;=0),"OK","Revisar dados"),"Revisar dados"))</f>
      </c>
    </row>
    <row r="67">
      <c r="A67" s="13"/>
      <c r="B67" s="33" t="n"/>
      <c r="C67" s="8" t="n"/>
      <c r="D67" s="9" t="n"/>
      <c r="E67" s="10" t="n"/>
      <c r="F67" s="9" t="n"/>
      <c r="G67" s="8" t="n"/>
      <c r="H67" s="8" t="n"/>
      <c r="I67" s="8" t="n"/>
      <c r="J67" s="33" t="n"/>
      <c r="K67" s="33" t="n"/>
      <c r="L67" s="56" t="n"/>
      <c r="M67" s="34">
        <f>IF(P67&lt;&gt;"OK","",IF(H67="Cancelado","",IF(H67="Concluído",K67-B67,Resumo!$H$3-B67)))</f>
      </c>
      <c r="N67" s="13">
        <f>IF(P67="","",IF(P67&lt;&gt;"OK","Revisar dados",IF(H67="Cancelado","Cancelado",IF(H67="Concluído",IF(K67&gt;J67,"Concluído em atraso","Concluído"),IF(J67&lt;Resumo!$H$3,"Atrasado",IF(J67-Resumo!$H$3&lt;=3,"Vence em até 3 dias","No prazo"))))))</f>
      </c>
      <c r="O67" s="9" t="n"/>
      <c r="P67" s="9">
        <f>IF(COUNTA(A67:L67,O67)=0,"",IFERROR(IF(AND(A67&lt;&gt;"",COUNTIF($A$6:$A$1000,A67)=1,F67&lt;&gt;"",ISNUMBER(Resumo!$H$3),ISNUMBER(B67),B67&gt;=1,B67=INT(B67),B67&lt;=Resumo!$H$3,AND(COUNTIF(Listas!$C$6:$C$105,C67)&gt;=1,C67&lt;&gt;"",COUNTIF(Listas!$A$6:$A$105,G67)=1,G67&lt;&gt;"",OR(H67="A fazer",H67="Em andamento",H67="Aguardando cliente",H67="Aguardando pagamento",H67="Concluído",H67="Cancelado"),OR(I67="Alta",I67="Média",I67="Baixa")),IF(H67="Concluído",AND(ISNUMBER(K67),K67&gt;=B67,K67&lt;=Resumo!$H$3),IF(H67="Cancelado",OR(K67="",AND(ISNUMBER(K67),K67&gt;=B67,K67&lt;=Resumo!$H$3)),K67="")),IF(H67="Cancelado",OR(J67="",AND(ISNUMBER(J67),J67&gt;=B67)),AND(ISNUMBER(J67),J67&gt;=B67)),ISNUMBER(L67),L67&gt;=0),"OK","Revisar dados"),"Revisar dados"))</f>
      </c>
    </row>
    <row r="68">
      <c r="A68" s="6"/>
      <c r="B68" s="33" t="n"/>
      <c r="C68" s="8" t="n"/>
      <c r="D68" s="9" t="n"/>
      <c r="E68" s="10" t="n"/>
      <c r="F68" s="9" t="n"/>
      <c r="G68" s="8" t="n"/>
      <c r="H68" s="8" t="n"/>
      <c r="I68" s="8" t="n"/>
      <c r="J68" s="33" t="n"/>
      <c r="K68" s="33" t="n"/>
      <c r="L68" s="56" t="n"/>
      <c r="M68" s="32">
        <f>IF(P68&lt;&gt;"OK","",IF(H68="Cancelado","",IF(H68="Concluído",K68-B68,Resumo!$H$3-B68)))</f>
      </c>
      <c r="N68" s="6">
        <f>IF(P68="","",IF(P68&lt;&gt;"OK","Revisar dados",IF(H68="Cancelado","Cancelado",IF(H68="Concluído",IF(K68&gt;J68,"Concluído em atraso","Concluído"),IF(J68&lt;Resumo!$H$3,"Atrasado",IF(J68-Resumo!$H$3&lt;=3,"Vence em até 3 dias","No prazo"))))))</f>
      </c>
      <c r="O68" s="9" t="n"/>
      <c r="P68" s="9">
        <f>IF(COUNTA(A68:L68,O68)=0,"",IFERROR(IF(AND(A68&lt;&gt;"",COUNTIF($A$6:$A$1000,A68)=1,F68&lt;&gt;"",ISNUMBER(Resumo!$H$3),ISNUMBER(B68),B68&gt;=1,B68=INT(B68),B68&lt;=Resumo!$H$3,AND(COUNTIF(Listas!$C$6:$C$105,C68)&gt;=1,C68&lt;&gt;"",COUNTIF(Listas!$A$6:$A$105,G68)=1,G68&lt;&gt;"",OR(H68="A fazer",H68="Em andamento",H68="Aguardando cliente",H68="Aguardando pagamento",H68="Concluído",H68="Cancelado"),OR(I68="Alta",I68="Média",I68="Baixa")),IF(H68="Concluído",AND(ISNUMBER(K68),K68&gt;=B68,K68&lt;=Resumo!$H$3),IF(H68="Cancelado",OR(K68="",AND(ISNUMBER(K68),K68&gt;=B68,K68&lt;=Resumo!$H$3)),K68="")),IF(H68="Cancelado",OR(J68="",AND(ISNUMBER(J68),J68&gt;=B68)),AND(ISNUMBER(J68),J68&gt;=B68)),ISNUMBER(L68),L68&gt;=0),"OK","Revisar dados"),"Revisar dados"))</f>
      </c>
    </row>
    <row r="69">
      <c r="A69" s="13"/>
      <c r="B69" s="33" t="n"/>
      <c r="C69" s="8" t="n"/>
      <c r="D69" s="9" t="n"/>
      <c r="E69" s="10" t="n"/>
      <c r="F69" s="9" t="n"/>
      <c r="G69" s="8" t="n"/>
      <c r="H69" s="8" t="n"/>
      <c r="I69" s="8" t="n"/>
      <c r="J69" s="33" t="n"/>
      <c r="K69" s="33" t="n"/>
      <c r="L69" s="56" t="n"/>
      <c r="M69" s="34">
        <f>IF(P69&lt;&gt;"OK","",IF(H69="Cancelado","",IF(H69="Concluído",K69-B69,Resumo!$H$3-B69)))</f>
      </c>
      <c r="N69" s="13">
        <f>IF(P69="","",IF(P69&lt;&gt;"OK","Revisar dados",IF(H69="Cancelado","Cancelado",IF(H69="Concluído",IF(K69&gt;J69,"Concluído em atraso","Concluído"),IF(J69&lt;Resumo!$H$3,"Atrasado",IF(J69-Resumo!$H$3&lt;=3,"Vence em até 3 dias","No prazo"))))))</f>
      </c>
      <c r="O69" s="9" t="n"/>
      <c r="P69" s="9">
        <f>IF(COUNTA(A69:L69,O69)=0,"",IFERROR(IF(AND(A69&lt;&gt;"",COUNTIF($A$6:$A$1000,A69)=1,F69&lt;&gt;"",ISNUMBER(Resumo!$H$3),ISNUMBER(B69),B69&gt;=1,B69=INT(B69),B69&lt;=Resumo!$H$3,AND(COUNTIF(Listas!$C$6:$C$105,C69)&gt;=1,C69&lt;&gt;"",COUNTIF(Listas!$A$6:$A$105,G69)=1,G69&lt;&gt;"",OR(H69="A fazer",H69="Em andamento",H69="Aguardando cliente",H69="Aguardando pagamento",H69="Concluído",H69="Cancelado"),OR(I69="Alta",I69="Média",I69="Baixa")),IF(H69="Concluído",AND(ISNUMBER(K69),K69&gt;=B69,K69&lt;=Resumo!$H$3),IF(H69="Cancelado",OR(K69="",AND(ISNUMBER(K69),K69&gt;=B69,K69&lt;=Resumo!$H$3)),K69="")),IF(H69="Cancelado",OR(J69="",AND(ISNUMBER(J69),J69&gt;=B69)),AND(ISNUMBER(J69),J69&gt;=B69)),ISNUMBER(L69),L69&gt;=0),"OK","Revisar dados"),"Revisar dados"))</f>
      </c>
    </row>
    <row r="70">
      <c r="A70" s="6"/>
      <c r="B70" s="33" t="n"/>
      <c r="C70" s="8" t="n"/>
      <c r="D70" s="9" t="n"/>
      <c r="E70" s="10" t="n"/>
      <c r="F70" s="9" t="n"/>
      <c r="G70" s="8" t="n"/>
      <c r="H70" s="8" t="n"/>
      <c r="I70" s="8" t="n"/>
      <c r="J70" s="33" t="n"/>
      <c r="K70" s="33" t="n"/>
      <c r="L70" s="56" t="n"/>
      <c r="M70" s="32">
        <f>IF(P70&lt;&gt;"OK","",IF(H70="Cancelado","",IF(H70="Concluído",K70-B70,Resumo!$H$3-B70)))</f>
      </c>
      <c r="N70" s="6">
        <f>IF(P70="","",IF(P70&lt;&gt;"OK","Revisar dados",IF(H70="Cancelado","Cancelado",IF(H70="Concluído",IF(K70&gt;J70,"Concluído em atraso","Concluído"),IF(J70&lt;Resumo!$H$3,"Atrasado",IF(J70-Resumo!$H$3&lt;=3,"Vence em até 3 dias","No prazo"))))))</f>
      </c>
      <c r="O70" s="9" t="n"/>
      <c r="P70" s="9">
        <f>IF(COUNTA(A70:L70,O70)=0,"",IFERROR(IF(AND(A70&lt;&gt;"",COUNTIF($A$6:$A$1000,A70)=1,F70&lt;&gt;"",ISNUMBER(Resumo!$H$3),ISNUMBER(B70),B70&gt;=1,B70=INT(B70),B70&lt;=Resumo!$H$3,AND(COUNTIF(Listas!$C$6:$C$105,C70)&gt;=1,C70&lt;&gt;"",COUNTIF(Listas!$A$6:$A$105,G70)=1,G70&lt;&gt;"",OR(H70="A fazer",H70="Em andamento",H70="Aguardando cliente",H70="Aguardando pagamento",H70="Concluído",H70="Cancelado"),OR(I70="Alta",I70="Média",I70="Baixa")),IF(H70="Concluído",AND(ISNUMBER(K70),K70&gt;=B70,K70&lt;=Resumo!$H$3),IF(H70="Cancelado",OR(K70="",AND(ISNUMBER(K70),K70&gt;=B70,K70&lt;=Resumo!$H$3)),K70="")),IF(H70="Cancelado",OR(J70="",AND(ISNUMBER(J70),J70&gt;=B70)),AND(ISNUMBER(J70),J70&gt;=B70)),ISNUMBER(L70),L70&gt;=0),"OK","Revisar dados"),"Revisar dados"))</f>
      </c>
    </row>
    <row r="71">
      <c r="A71" s="13"/>
      <c r="B71" s="33" t="n"/>
      <c r="C71" s="8" t="n"/>
      <c r="D71" s="9" t="n"/>
      <c r="E71" s="10" t="n"/>
      <c r="F71" s="9" t="n"/>
      <c r="G71" s="8" t="n"/>
      <c r="H71" s="8" t="n"/>
      <c r="I71" s="8" t="n"/>
      <c r="J71" s="33" t="n"/>
      <c r="K71" s="33" t="n"/>
      <c r="L71" s="56" t="n"/>
      <c r="M71" s="34">
        <f>IF(P71&lt;&gt;"OK","",IF(H71="Cancelado","",IF(H71="Concluído",K71-B71,Resumo!$H$3-B71)))</f>
      </c>
      <c r="N71" s="13">
        <f>IF(P71="","",IF(P71&lt;&gt;"OK","Revisar dados",IF(H71="Cancelado","Cancelado",IF(H71="Concluído",IF(K71&gt;J71,"Concluído em atraso","Concluído"),IF(J71&lt;Resumo!$H$3,"Atrasado",IF(J71-Resumo!$H$3&lt;=3,"Vence em até 3 dias","No prazo"))))))</f>
      </c>
      <c r="O71" s="9" t="n"/>
      <c r="P71" s="9">
        <f>IF(COUNTA(A71:L71,O71)=0,"",IFERROR(IF(AND(A71&lt;&gt;"",COUNTIF($A$6:$A$1000,A71)=1,F71&lt;&gt;"",ISNUMBER(Resumo!$H$3),ISNUMBER(B71),B71&gt;=1,B71=INT(B71),B71&lt;=Resumo!$H$3,AND(COUNTIF(Listas!$C$6:$C$105,C71)&gt;=1,C71&lt;&gt;"",COUNTIF(Listas!$A$6:$A$105,G71)=1,G71&lt;&gt;"",OR(H71="A fazer",H71="Em andamento",H71="Aguardando cliente",H71="Aguardando pagamento",H71="Concluído",H71="Cancelado"),OR(I71="Alta",I71="Média",I71="Baixa")),IF(H71="Concluído",AND(ISNUMBER(K71),K71&gt;=B71,K71&lt;=Resumo!$H$3),IF(H71="Cancelado",OR(K71="",AND(ISNUMBER(K71),K71&gt;=B71,K71&lt;=Resumo!$H$3)),K71="")),IF(H71="Cancelado",OR(J71="",AND(ISNUMBER(J71),J71&gt;=B71)),AND(ISNUMBER(J71),J71&gt;=B71)),ISNUMBER(L71),L71&gt;=0),"OK","Revisar dados"),"Revisar dados"))</f>
      </c>
    </row>
    <row r="72">
      <c r="A72" s="6"/>
      <c r="B72" s="33" t="n"/>
      <c r="C72" s="8" t="n"/>
      <c r="D72" s="9" t="n"/>
      <c r="E72" s="10" t="n"/>
      <c r="F72" s="9" t="n"/>
      <c r="G72" s="8" t="n"/>
      <c r="H72" s="8" t="n"/>
      <c r="I72" s="8" t="n"/>
      <c r="J72" s="33" t="n"/>
      <c r="K72" s="33" t="n"/>
      <c r="L72" s="56" t="n"/>
      <c r="M72" s="32">
        <f>IF(P72&lt;&gt;"OK","",IF(H72="Cancelado","",IF(H72="Concluído",K72-B72,Resumo!$H$3-B72)))</f>
      </c>
      <c r="N72" s="6">
        <f>IF(P72="","",IF(P72&lt;&gt;"OK","Revisar dados",IF(H72="Cancelado","Cancelado",IF(H72="Concluído",IF(K72&gt;J72,"Concluído em atraso","Concluído"),IF(J72&lt;Resumo!$H$3,"Atrasado",IF(J72-Resumo!$H$3&lt;=3,"Vence em até 3 dias","No prazo"))))))</f>
      </c>
      <c r="O72" s="9" t="n"/>
      <c r="P72" s="9">
        <f>IF(COUNTA(A72:L72,O72)=0,"",IFERROR(IF(AND(A72&lt;&gt;"",COUNTIF($A$6:$A$1000,A72)=1,F72&lt;&gt;"",ISNUMBER(Resumo!$H$3),ISNUMBER(B72),B72&gt;=1,B72=INT(B72),B72&lt;=Resumo!$H$3,AND(COUNTIF(Listas!$C$6:$C$105,C72)&gt;=1,C72&lt;&gt;"",COUNTIF(Listas!$A$6:$A$105,G72)=1,G72&lt;&gt;"",OR(H72="A fazer",H72="Em andamento",H72="Aguardando cliente",H72="Aguardando pagamento",H72="Concluído",H72="Cancelado"),OR(I72="Alta",I72="Média",I72="Baixa")),IF(H72="Concluído",AND(ISNUMBER(K72),K72&gt;=B72,K72&lt;=Resumo!$H$3),IF(H72="Cancelado",OR(K72="",AND(ISNUMBER(K72),K72&gt;=B72,K72&lt;=Resumo!$H$3)),K72="")),IF(H72="Cancelado",OR(J72="",AND(ISNUMBER(J72),J72&gt;=B72)),AND(ISNUMBER(J72),J72&gt;=B72)),ISNUMBER(L72),L72&gt;=0),"OK","Revisar dados"),"Revisar dados"))</f>
      </c>
    </row>
    <row r="73">
      <c r="A73" s="13"/>
      <c r="B73" s="33" t="n"/>
      <c r="C73" s="8" t="n"/>
      <c r="D73" s="9" t="n"/>
      <c r="E73" s="10" t="n"/>
      <c r="F73" s="9" t="n"/>
      <c r="G73" s="8" t="n"/>
      <c r="H73" s="8" t="n"/>
      <c r="I73" s="8" t="n"/>
      <c r="J73" s="33" t="n"/>
      <c r="K73" s="33" t="n"/>
      <c r="L73" s="56" t="n"/>
      <c r="M73" s="34">
        <f>IF(P73&lt;&gt;"OK","",IF(H73="Cancelado","",IF(H73="Concluído",K73-B73,Resumo!$H$3-B73)))</f>
      </c>
      <c r="N73" s="13">
        <f>IF(P73="","",IF(P73&lt;&gt;"OK","Revisar dados",IF(H73="Cancelado","Cancelado",IF(H73="Concluído",IF(K73&gt;J73,"Concluído em atraso","Concluído"),IF(J73&lt;Resumo!$H$3,"Atrasado",IF(J73-Resumo!$H$3&lt;=3,"Vence em até 3 dias","No prazo"))))))</f>
      </c>
      <c r="O73" s="9" t="n"/>
      <c r="P73" s="9">
        <f>IF(COUNTA(A73:L73,O73)=0,"",IFERROR(IF(AND(A73&lt;&gt;"",COUNTIF($A$6:$A$1000,A73)=1,F73&lt;&gt;"",ISNUMBER(Resumo!$H$3),ISNUMBER(B73),B73&gt;=1,B73=INT(B73),B73&lt;=Resumo!$H$3,AND(COUNTIF(Listas!$C$6:$C$105,C73)&gt;=1,C73&lt;&gt;"",COUNTIF(Listas!$A$6:$A$105,G73)=1,G73&lt;&gt;"",OR(H73="A fazer",H73="Em andamento",H73="Aguardando cliente",H73="Aguardando pagamento",H73="Concluído",H73="Cancelado"),OR(I73="Alta",I73="Média",I73="Baixa")),IF(H73="Concluído",AND(ISNUMBER(K73),K73&gt;=B73,K73&lt;=Resumo!$H$3),IF(H73="Cancelado",OR(K73="",AND(ISNUMBER(K73),K73&gt;=B73,K73&lt;=Resumo!$H$3)),K73="")),IF(H73="Cancelado",OR(J73="",AND(ISNUMBER(J73),J73&gt;=B73)),AND(ISNUMBER(J73),J73&gt;=B73)),ISNUMBER(L73),L73&gt;=0),"OK","Revisar dados"),"Revisar dados"))</f>
      </c>
    </row>
    <row r="74">
      <c r="A74" s="6"/>
      <c r="B74" s="33" t="n"/>
      <c r="C74" s="8" t="n"/>
      <c r="D74" s="9" t="n"/>
      <c r="E74" s="10" t="n"/>
      <c r="F74" s="9" t="n"/>
      <c r="G74" s="8" t="n"/>
      <c r="H74" s="8" t="n"/>
      <c r="I74" s="8" t="n"/>
      <c r="J74" s="33" t="n"/>
      <c r="K74" s="33" t="n"/>
      <c r="L74" s="56" t="n"/>
      <c r="M74" s="32">
        <f>IF(P74&lt;&gt;"OK","",IF(H74="Cancelado","",IF(H74="Concluído",K74-B74,Resumo!$H$3-B74)))</f>
      </c>
      <c r="N74" s="6">
        <f>IF(P74="","",IF(P74&lt;&gt;"OK","Revisar dados",IF(H74="Cancelado","Cancelado",IF(H74="Concluído",IF(K74&gt;J74,"Concluído em atraso","Concluído"),IF(J74&lt;Resumo!$H$3,"Atrasado",IF(J74-Resumo!$H$3&lt;=3,"Vence em até 3 dias","No prazo"))))))</f>
      </c>
      <c r="O74" s="9" t="n"/>
      <c r="P74" s="9">
        <f>IF(COUNTA(A74:L74,O74)=0,"",IFERROR(IF(AND(A74&lt;&gt;"",COUNTIF($A$6:$A$1000,A74)=1,F74&lt;&gt;"",ISNUMBER(Resumo!$H$3),ISNUMBER(B74),B74&gt;=1,B74=INT(B74),B74&lt;=Resumo!$H$3,AND(COUNTIF(Listas!$C$6:$C$105,C74)&gt;=1,C74&lt;&gt;"",COUNTIF(Listas!$A$6:$A$105,G74)=1,G74&lt;&gt;"",OR(H74="A fazer",H74="Em andamento",H74="Aguardando cliente",H74="Aguardando pagamento",H74="Concluído",H74="Cancelado"),OR(I74="Alta",I74="Média",I74="Baixa")),IF(H74="Concluído",AND(ISNUMBER(K74),K74&gt;=B74,K74&lt;=Resumo!$H$3),IF(H74="Cancelado",OR(K74="",AND(ISNUMBER(K74),K74&gt;=B74,K74&lt;=Resumo!$H$3)),K74="")),IF(H74="Cancelado",OR(J74="",AND(ISNUMBER(J74),J74&gt;=B74)),AND(ISNUMBER(J74),J74&gt;=B74)),ISNUMBER(L74),L74&gt;=0),"OK","Revisar dados"),"Revisar dados"))</f>
      </c>
    </row>
    <row r="75">
      <c r="A75" s="13"/>
      <c r="B75" s="33" t="n"/>
      <c r="C75" s="8" t="n"/>
      <c r="D75" s="9" t="n"/>
      <c r="E75" s="10" t="n"/>
      <c r="F75" s="9" t="n"/>
      <c r="G75" s="8" t="n"/>
      <c r="H75" s="8" t="n"/>
      <c r="I75" s="8" t="n"/>
      <c r="J75" s="33" t="n"/>
      <c r="K75" s="33" t="n"/>
      <c r="L75" s="56" t="n"/>
      <c r="M75" s="34">
        <f>IF(P75&lt;&gt;"OK","",IF(H75="Cancelado","",IF(H75="Concluído",K75-B75,Resumo!$H$3-B75)))</f>
      </c>
      <c r="N75" s="13">
        <f>IF(P75="","",IF(P75&lt;&gt;"OK","Revisar dados",IF(H75="Cancelado","Cancelado",IF(H75="Concluído",IF(K75&gt;J75,"Concluído em atraso","Concluído"),IF(J75&lt;Resumo!$H$3,"Atrasado",IF(J75-Resumo!$H$3&lt;=3,"Vence em até 3 dias","No prazo"))))))</f>
      </c>
      <c r="O75" s="9" t="n"/>
      <c r="P75" s="9">
        <f>IF(COUNTA(A75:L75,O75)=0,"",IFERROR(IF(AND(A75&lt;&gt;"",COUNTIF($A$6:$A$1000,A75)=1,F75&lt;&gt;"",ISNUMBER(Resumo!$H$3),ISNUMBER(B75),B75&gt;=1,B75=INT(B75),B75&lt;=Resumo!$H$3,AND(COUNTIF(Listas!$C$6:$C$105,C75)&gt;=1,C75&lt;&gt;"",COUNTIF(Listas!$A$6:$A$105,G75)=1,G75&lt;&gt;"",OR(H75="A fazer",H75="Em andamento",H75="Aguardando cliente",H75="Aguardando pagamento",H75="Concluído",H75="Cancelado"),OR(I75="Alta",I75="Média",I75="Baixa")),IF(H75="Concluído",AND(ISNUMBER(K75),K75&gt;=B75,K75&lt;=Resumo!$H$3),IF(H75="Cancelado",OR(K75="",AND(ISNUMBER(K75),K75&gt;=B75,K75&lt;=Resumo!$H$3)),K75="")),IF(H75="Cancelado",OR(J75="",AND(ISNUMBER(J75),J75&gt;=B75)),AND(ISNUMBER(J75),J75&gt;=B75)),ISNUMBER(L75),L75&gt;=0),"OK","Revisar dados"),"Revisar dados"))</f>
      </c>
    </row>
    <row r="76">
      <c r="A76" s="6"/>
      <c r="B76" s="33" t="n"/>
      <c r="C76" s="8" t="n"/>
      <c r="D76" s="9" t="n"/>
      <c r="E76" s="10" t="n"/>
      <c r="F76" s="9" t="n"/>
      <c r="G76" s="8" t="n"/>
      <c r="H76" s="8" t="n"/>
      <c r="I76" s="8" t="n"/>
      <c r="J76" s="33" t="n"/>
      <c r="K76" s="33" t="n"/>
      <c r="L76" s="56" t="n"/>
      <c r="M76" s="32">
        <f>IF(P76&lt;&gt;"OK","",IF(H76="Cancelado","",IF(H76="Concluído",K76-B76,Resumo!$H$3-B76)))</f>
      </c>
      <c r="N76" s="6">
        <f>IF(P76="","",IF(P76&lt;&gt;"OK","Revisar dados",IF(H76="Cancelado","Cancelado",IF(H76="Concluído",IF(K76&gt;J76,"Concluído em atraso","Concluído"),IF(J76&lt;Resumo!$H$3,"Atrasado",IF(J76-Resumo!$H$3&lt;=3,"Vence em até 3 dias","No prazo"))))))</f>
      </c>
      <c r="O76" s="9" t="n"/>
      <c r="P76" s="9">
        <f>IF(COUNTA(A76:L76,O76)=0,"",IFERROR(IF(AND(A76&lt;&gt;"",COUNTIF($A$6:$A$1000,A76)=1,F76&lt;&gt;"",ISNUMBER(Resumo!$H$3),ISNUMBER(B76),B76&gt;=1,B76=INT(B76),B76&lt;=Resumo!$H$3,AND(COUNTIF(Listas!$C$6:$C$105,C76)&gt;=1,C76&lt;&gt;"",COUNTIF(Listas!$A$6:$A$105,G76)=1,G76&lt;&gt;"",OR(H76="A fazer",H76="Em andamento",H76="Aguardando cliente",H76="Aguardando pagamento",H76="Concluído",H76="Cancelado"),OR(I76="Alta",I76="Média",I76="Baixa")),IF(H76="Concluído",AND(ISNUMBER(K76),K76&gt;=B76,K76&lt;=Resumo!$H$3),IF(H76="Cancelado",OR(K76="",AND(ISNUMBER(K76),K76&gt;=B76,K76&lt;=Resumo!$H$3)),K76="")),IF(H76="Cancelado",OR(J76="",AND(ISNUMBER(J76),J76&gt;=B76)),AND(ISNUMBER(J76),J76&gt;=B76)),ISNUMBER(L76),L76&gt;=0),"OK","Revisar dados"),"Revisar dados"))</f>
      </c>
    </row>
    <row r="77">
      <c r="A77" s="13"/>
      <c r="B77" s="33" t="n"/>
      <c r="C77" s="8" t="n"/>
      <c r="D77" s="9" t="n"/>
      <c r="E77" s="10" t="n"/>
      <c r="F77" s="9" t="n"/>
      <c r="G77" s="8" t="n"/>
      <c r="H77" s="8" t="n"/>
      <c r="I77" s="8" t="n"/>
      <c r="J77" s="33" t="n"/>
      <c r="K77" s="33" t="n"/>
      <c r="L77" s="56" t="n"/>
      <c r="M77" s="34">
        <f>IF(P77&lt;&gt;"OK","",IF(H77="Cancelado","",IF(H77="Concluído",K77-B77,Resumo!$H$3-B77)))</f>
      </c>
      <c r="N77" s="13">
        <f>IF(P77="","",IF(P77&lt;&gt;"OK","Revisar dados",IF(H77="Cancelado","Cancelado",IF(H77="Concluído",IF(K77&gt;J77,"Concluído em atraso","Concluído"),IF(J77&lt;Resumo!$H$3,"Atrasado",IF(J77-Resumo!$H$3&lt;=3,"Vence em até 3 dias","No prazo"))))))</f>
      </c>
      <c r="O77" s="9" t="n"/>
      <c r="P77" s="9">
        <f>IF(COUNTA(A77:L77,O77)=0,"",IFERROR(IF(AND(A77&lt;&gt;"",COUNTIF($A$6:$A$1000,A77)=1,F77&lt;&gt;"",ISNUMBER(Resumo!$H$3),ISNUMBER(B77),B77&gt;=1,B77=INT(B77),B77&lt;=Resumo!$H$3,AND(COUNTIF(Listas!$C$6:$C$105,C77)&gt;=1,C77&lt;&gt;"",COUNTIF(Listas!$A$6:$A$105,G77)=1,G77&lt;&gt;"",OR(H77="A fazer",H77="Em andamento",H77="Aguardando cliente",H77="Aguardando pagamento",H77="Concluído",H77="Cancelado"),OR(I77="Alta",I77="Média",I77="Baixa")),IF(H77="Concluído",AND(ISNUMBER(K77),K77&gt;=B77,K77&lt;=Resumo!$H$3),IF(H77="Cancelado",OR(K77="",AND(ISNUMBER(K77),K77&gt;=B77,K77&lt;=Resumo!$H$3)),K77="")),IF(H77="Cancelado",OR(J77="",AND(ISNUMBER(J77),J77&gt;=B77)),AND(ISNUMBER(J77),J77&gt;=B77)),ISNUMBER(L77),L77&gt;=0),"OK","Revisar dados"),"Revisar dados"))</f>
      </c>
    </row>
    <row r="78">
      <c r="A78" s="6"/>
      <c r="B78" s="33" t="n"/>
      <c r="C78" s="8" t="n"/>
      <c r="D78" s="9" t="n"/>
      <c r="E78" s="10" t="n"/>
      <c r="F78" s="9" t="n"/>
      <c r="G78" s="8" t="n"/>
      <c r="H78" s="8" t="n"/>
      <c r="I78" s="8" t="n"/>
      <c r="J78" s="33" t="n"/>
      <c r="K78" s="33" t="n"/>
      <c r="L78" s="56" t="n"/>
      <c r="M78" s="32">
        <f>IF(P78&lt;&gt;"OK","",IF(H78="Cancelado","",IF(H78="Concluído",K78-B78,Resumo!$H$3-B78)))</f>
      </c>
      <c r="N78" s="6">
        <f>IF(P78="","",IF(P78&lt;&gt;"OK","Revisar dados",IF(H78="Cancelado","Cancelado",IF(H78="Concluído",IF(K78&gt;J78,"Concluído em atraso","Concluído"),IF(J78&lt;Resumo!$H$3,"Atrasado",IF(J78-Resumo!$H$3&lt;=3,"Vence em até 3 dias","No prazo"))))))</f>
      </c>
      <c r="O78" s="9" t="n"/>
      <c r="P78" s="9">
        <f>IF(COUNTA(A78:L78,O78)=0,"",IFERROR(IF(AND(A78&lt;&gt;"",COUNTIF($A$6:$A$1000,A78)=1,F78&lt;&gt;"",ISNUMBER(Resumo!$H$3),ISNUMBER(B78),B78&gt;=1,B78=INT(B78),B78&lt;=Resumo!$H$3,AND(COUNTIF(Listas!$C$6:$C$105,C78)&gt;=1,C78&lt;&gt;"",COUNTIF(Listas!$A$6:$A$105,G78)=1,G78&lt;&gt;"",OR(H78="A fazer",H78="Em andamento",H78="Aguardando cliente",H78="Aguardando pagamento",H78="Concluído",H78="Cancelado"),OR(I78="Alta",I78="Média",I78="Baixa")),IF(H78="Concluído",AND(ISNUMBER(K78),K78&gt;=B78,K78&lt;=Resumo!$H$3),IF(H78="Cancelado",OR(K78="",AND(ISNUMBER(K78),K78&gt;=B78,K78&lt;=Resumo!$H$3)),K78="")),IF(H78="Cancelado",OR(J78="",AND(ISNUMBER(J78),J78&gt;=B78)),AND(ISNUMBER(J78),J78&gt;=B78)),ISNUMBER(L78),L78&gt;=0),"OK","Revisar dados"),"Revisar dados"))</f>
      </c>
    </row>
    <row r="79">
      <c r="A79" s="13"/>
      <c r="B79" s="33" t="n"/>
      <c r="C79" s="8" t="n"/>
      <c r="D79" s="9" t="n"/>
      <c r="E79" s="10" t="n"/>
      <c r="F79" s="9" t="n"/>
      <c r="G79" s="8" t="n"/>
      <c r="H79" s="8" t="n"/>
      <c r="I79" s="8" t="n"/>
      <c r="J79" s="33" t="n"/>
      <c r="K79" s="33" t="n"/>
      <c r="L79" s="56" t="n"/>
      <c r="M79" s="34">
        <f>IF(P79&lt;&gt;"OK","",IF(H79="Cancelado","",IF(H79="Concluído",K79-B79,Resumo!$H$3-B79)))</f>
      </c>
      <c r="N79" s="13">
        <f>IF(P79="","",IF(P79&lt;&gt;"OK","Revisar dados",IF(H79="Cancelado","Cancelado",IF(H79="Concluído",IF(K79&gt;J79,"Concluído em atraso","Concluído"),IF(J79&lt;Resumo!$H$3,"Atrasado",IF(J79-Resumo!$H$3&lt;=3,"Vence em até 3 dias","No prazo"))))))</f>
      </c>
      <c r="O79" s="9" t="n"/>
      <c r="P79" s="9">
        <f>IF(COUNTA(A79:L79,O79)=0,"",IFERROR(IF(AND(A79&lt;&gt;"",COUNTIF($A$6:$A$1000,A79)=1,F79&lt;&gt;"",ISNUMBER(Resumo!$H$3),ISNUMBER(B79),B79&gt;=1,B79=INT(B79),B79&lt;=Resumo!$H$3,AND(COUNTIF(Listas!$C$6:$C$105,C79)&gt;=1,C79&lt;&gt;"",COUNTIF(Listas!$A$6:$A$105,G79)=1,G79&lt;&gt;"",OR(H79="A fazer",H79="Em andamento",H79="Aguardando cliente",H79="Aguardando pagamento",H79="Concluído",H79="Cancelado"),OR(I79="Alta",I79="Média",I79="Baixa")),IF(H79="Concluído",AND(ISNUMBER(K79),K79&gt;=B79,K79&lt;=Resumo!$H$3),IF(H79="Cancelado",OR(K79="",AND(ISNUMBER(K79),K79&gt;=B79,K79&lt;=Resumo!$H$3)),K79="")),IF(H79="Cancelado",OR(J79="",AND(ISNUMBER(J79),J79&gt;=B79)),AND(ISNUMBER(J79),J79&gt;=B79)),ISNUMBER(L79),L79&gt;=0),"OK","Revisar dados"),"Revisar dados"))</f>
      </c>
    </row>
    <row r="80">
      <c r="A80" s="6"/>
      <c r="B80" s="33" t="n"/>
      <c r="C80" s="8" t="n"/>
      <c r="D80" s="9" t="n"/>
      <c r="E80" s="10" t="n"/>
      <c r="F80" s="9" t="n"/>
      <c r="G80" s="8" t="n"/>
      <c r="H80" s="8" t="n"/>
      <c r="I80" s="8" t="n"/>
      <c r="J80" s="33" t="n"/>
      <c r="K80" s="33" t="n"/>
      <c r="L80" s="56" t="n"/>
      <c r="M80" s="32">
        <f>IF(P80&lt;&gt;"OK","",IF(H80="Cancelado","",IF(H80="Concluído",K80-B80,Resumo!$H$3-B80)))</f>
      </c>
      <c r="N80" s="6">
        <f>IF(P80="","",IF(P80&lt;&gt;"OK","Revisar dados",IF(H80="Cancelado","Cancelado",IF(H80="Concluído",IF(K80&gt;J80,"Concluído em atraso","Concluído"),IF(J80&lt;Resumo!$H$3,"Atrasado",IF(J80-Resumo!$H$3&lt;=3,"Vence em até 3 dias","No prazo"))))))</f>
      </c>
      <c r="O80" s="9" t="n"/>
      <c r="P80" s="9">
        <f>IF(COUNTA(A80:L80,O80)=0,"",IFERROR(IF(AND(A80&lt;&gt;"",COUNTIF($A$6:$A$1000,A80)=1,F80&lt;&gt;"",ISNUMBER(Resumo!$H$3),ISNUMBER(B80),B80&gt;=1,B80=INT(B80),B80&lt;=Resumo!$H$3,AND(COUNTIF(Listas!$C$6:$C$105,C80)&gt;=1,C80&lt;&gt;"",COUNTIF(Listas!$A$6:$A$105,G80)=1,G80&lt;&gt;"",OR(H80="A fazer",H80="Em andamento",H80="Aguardando cliente",H80="Aguardando pagamento",H80="Concluído",H80="Cancelado"),OR(I80="Alta",I80="Média",I80="Baixa")),IF(H80="Concluído",AND(ISNUMBER(K80),K80&gt;=B80,K80&lt;=Resumo!$H$3),IF(H80="Cancelado",OR(K80="",AND(ISNUMBER(K80),K80&gt;=B80,K80&lt;=Resumo!$H$3)),K80="")),IF(H80="Cancelado",OR(J80="",AND(ISNUMBER(J80),J80&gt;=B80)),AND(ISNUMBER(J80),J80&gt;=B80)),ISNUMBER(L80),L80&gt;=0),"OK","Revisar dados"),"Revisar dados"))</f>
      </c>
    </row>
    <row r="81">
      <c r="A81" s="13"/>
      <c r="B81" s="33" t="n"/>
      <c r="C81" s="8" t="n"/>
      <c r="D81" s="9" t="n"/>
      <c r="E81" s="10" t="n"/>
      <c r="F81" s="9" t="n"/>
      <c r="G81" s="8" t="n"/>
      <c r="H81" s="8" t="n"/>
      <c r="I81" s="8" t="n"/>
      <c r="J81" s="33" t="n"/>
      <c r="K81" s="33" t="n"/>
      <c r="L81" s="56" t="n"/>
      <c r="M81" s="34">
        <f>IF(P81&lt;&gt;"OK","",IF(H81="Cancelado","",IF(H81="Concluído",K81-B81,Resumo!$H$3-B81)))</f>
      </c>
      <c r="N81" s="13">
        <f>IF(P81="","",IF(P81&lt;&gt;"OK","Revisar dados",IF(H81="Cancelado","Cancelado",IF(H81="Concluído",IF(K81&gt;J81,"Concluído em atraso","Concluído"),IF(J81&lt;Resumo!$H$3,"Atrasado",IF(J81-Resumo!$H$3&lt;=3,"Vence em até 3 dias","No prazo"))))))</f>
      </c>
      <c r="O81" s="9" t="n"/>
      <c r="P81" s="9">
        <f>IF(COUNTA(A81:L81,O81)=0,"",IFERROR(IF(AND(A81&lt;&gt;"",COUNTIF($A$6:$A$1000,A81)=1,F81&lt;&gt;"",ISNUMBER(Resumo!$H$3),ISNUMBER(B81),B81&gt;=1,B81=INT(B81),B81&lt;=Resumo!$H$3,AND(COUNTIF(Listas!$C$6:$C$105,C81)&gt;=1,C81&lt;&gt;"",COUNTIF(Listas!$A$6:$A$105,G81)=1,G81&lt;&gt;"",OR(H81="A fazer",H81="Em andamento",H81="Aguardando cliente",H81="Aguardando pagamento",H81="Concluído",H81="Cancelado"),OR(I81="Alta",I81="Média",I81="Baixa")),IF(H81="Concluído",AND(ISNUMBER(K81),K81&gt;=B81,K81&lt;=Resumo!$H$3),IF(H81="Cancelado",OR(K81="",AND(ISNUMBER(K81),K81&gt;=B81,K81&lt;=Resumo!$H$3)),K81="")),IF(H81="Cancelado",OR(J81="",AND(ISNUMBER(J81),J81&gt;=B81)),AND(ISNUMBER(J81),J81&gt;=B81)),ISNUMBER(L81),L81&gt;=0),"OK","Revisar dados"),"Revisar dados"))</f>
      </c>
    </row>
    <row r="82">
      <c r="A82" s="6"/>
      <c r="B82" s="33" t="n"/>
      <c r="C82" s="8" t="n"/>
      <c r="D82" s="9" t="n"/>
      <c r="E82" s="10" t="n"/>
      <c r="F82" s="9" t="n"/>
      <c r="G82" s="8" t="n"/>
      <c r="H82" s="8" t="n"/>
      <c r="I82" s="8" t="n"/>
      <c r="J82" s="33" t="n"/>
      <c r="K82" s="33" t="n"/>
      <c r="L82" s="56" t="n"/>
      <c r="M82" s="32">
        <f>IF(P82&lt;&gt;"OK","",IF(H82="Cancelado","",IF(H82="Concluído",K82-B82,Resumo!$H$3-B82)))</f>
      </c>
      <c r="N82" s="6">
        <f>IF(P82="","",IF(P82&lt;&gt;"OK","Revisar dados",IF(H82="Cancelado","Cancelado",IF(H82="Concluído",IF(K82&gt;J82,"Concluído em atraso","Concluído"),IF(J82&lt;Resumo!$H$3,"Atrasado",IF(J82-Resumo!$H$3&lt;=3,"Vence em até 3 dias","No prazo"))))))</f>
      </c>
      <c r="O82" s="9" t="n"/>
      <c r="P82" s="9">
        <f>IF(COUNTA(A82:L82,O82)=0,"",IFERROR(IF(AND(A82&lt;&gt;"",COUNTIF($A$6:$A$1000,A82)=1,F82&lt;&gt;"",ISNUMBER(Resumo!$H$3),ISNUMBER(B82),B82&gt;=1,B82=INT(B82),B82&lt;=Resumo!$H$3,AND(COUNTIF(Listas!$C$6:$C$105,C82)&gt;=1,C82&lt;&gt;"",COUNTIF(Listas!$A$6:$A$105,G82)=1,G82&lt;&gt;"",OR(H82="A fazer",H82="Em andamento",H82="Aguardando cliente",H82="Aguardando pagamento",H82="Concluído",H82="Cancelado"),OR(I82="Alta",I82="Média",I82="Baixa")),IF(H82="Concluído",AND(ISNUMBER(K82),K82&gt;=B82,K82&lt;=Resumo!$H$3),IF(H82="Cancelado",OR(K82="",AND(ISNUMBER(K82),K82&gt;=B82,K82&lt;=Resumo!$H$3)),K82="")),IF(H82="Cancelado",OR(J82="",AND(ISNUMBER(J82),J82&gt;=B82)),AND(ISNUMBER(J82),J82&gt;=B82)),ISNUMBER(L82),L82&gt;=0),"OK","Revisar dados"),"Revisar dados"))</f>
      </c>
    </row>
    <row r="83">
      <c r="A83" s="13"/>
      <c r="B83" s="33" t="n"/>
      <c r="C83" s="8" t="n"/>
      <c r="D83" s="9" t="n"/>
      <c r="E83" s="10" t="n"/>
      <c r="F83" s="9" t="n"/>
      <c r="G83" s="8" t="n"/>
      <c r="H83" s="8" t="n"/>
      <c r="I83" s="8" t="n"/>
      <c r="J83" s="33" t="n"/>
      <c r="K83" s="33" t="n"/>
      <c r="L83" s="56" t="n"/>
      <c r="M83" s="34">
        <f>IF(P83&lt;&gt;"OK","",IF(H83="Cancelado","",IF(H83="Concluído",K83-B83,Resumo!$H$3-B83)))</f>
      </c>
      <c r="N83" s="13">
        <f>IF(P83="","",IF(P83&lt;&gt;"OK","Revisar dados",IF(H83="Cancelado","Cancelado",IF(H83="Concluído",IF(K83&gt;J83,"Concluído em atraso","Concluído"),IF(J83&lt;Resumo!$H$3,"Atrasado",IF(J83-Resumo!$H$3&lt;=3,"Vence em até 3 dias","No prazo"))))))</f>
      </c>
      <c r="O83" s="9" t="n"/>
      <c r="P83" s="9">
        <f>IF(COUNTA(A83:L83,O83)=0,"",IFERROR(IF(AND(A83&lt;&gt;"",COUNTIF($A$6:$A$1000,A83)=1,F83&lt;&gt;"",ISNUMBER(Resumo!$H$3),ISNUMBER(B83),B83&gt;=1,B83=INT(B83),B83&lt;=Resumo!$H$3,AND(COUNTIF(Listas!$C$6:$C$105,C83)&gt;=1,C83&lt;&gt;"",COUNTIF(Listas!$A$6:$A$105,G83)=1,G83&lt;&gt;"",OR(H83="A fazer",H83="Em andamento",H83="Aguardando cliente",H83="Aguardando pagamento",H83="Concluído",H83="Cancelado"),OR(I83="Alta",I83="Média",I83="Baixa")),IF(H83="Concluído",AND(ISNUMBER(K83),K83&gt;=B83,K83&lt;=Resumo!$H$3),IF(H83="Cancelado",OR(K83="",AND(ISNUMBER(K83),K83&gt;=B83,K83&lt;=Resumo!$H$3)),K83="")),IF(H83="Cancelado",OR(J83="",AND(ISNUMBER(J83),J83&gt;=B83)),AND(ISNUMBER(J83),J83&gt;=B83)),ISNUMBER(L83),L83&gt;=0),"OK","Revisar dados"),"Revisar dados"))</f>
      </c>
    </row>
    <row r="84">
      <c r="A84" s="6"/>
      <c r="B84" s="33" t="n"/>
      <c r="C84" s="8" t="n"/>
      <c r="D84" s="9" t="n"/>
      <c r="E84" s="10" t="n"/>
      <c r="F84" s="9" t="n"/>
      <c r="G84" s="8" t="n"/>
      <c r="H84" s="8" t="n"/>
      <c r="I84" s="8" t="n"/>
      <c r="J84" s="33" t="n"/>
      <c r="K84" s="33" t="n"/>
      <c r="L84" s="56" t="n"/>
      <c r="M84" s="32">
        <f>IF(P84&lt;&gt;"OK","",IF(H84="Cancelado","",IF(H84="Concluído",K84-B84,Resumo!$H$3-B84)))</f>
      </c>
      <c r="N84" s="6">
        <f>IF(P84="","",IF(P84&lt;&gt;"OK","Revisar dados",IF(H84="Cancelado","Cancelado",IF(H84="Concluído",IF(K84&gt;J84,"Concluído em atraso","Concluído"),IF(J84&lt;Resumo!$H$3,"Atrasado",IF(J84-Resumo!$H$3&lt;=3,"Vence em até 3 dias","No prazo"))))))</f>
      </c>
      <c r="O84" s="9" t="n"/>
      <c r="P84" s="9">
        <f>IF(COUNTA(A84:L84,O84)=0,"",IFERROR(IF(AND(A84&lt;&gt;"",COUNTIF($A$6:$A$1000,A84)=1,F84&lt;&gt;"",ISNUMBER(Resumo!$H$3),ISNUMBER(B84),B84&gt;=1,B84=INT(B84),B84&lt;=Resumo!$H$3,AND(COUNTIF(Listas!$C$6:$C$105,C84)&gt;=1,C84&lt;&gt;"",COUNTIF(Listas!$A$6:$A$105,G84)=1,G84&lt;&gt;"",OR(H84="A fazer",H84="Em andamento",H84="Aguardando cliente",H84="Aguardando pagamento",H84="Concluído",H84="Cancelado"),OR(I84="Alta",I84="Média",I84="Baixa")),IF(H84="Concluído",AND(ISNUMBER(K84),K84&gt;=B84,K84&lt;=Resumo!$H$3),IF(H84="Cancelado",OR(K84="",AND(ISNUMBER(K84),K84&gt;=B84,K84&lt;=Resumo!$H$3)),K84="")),IF(H84="Cancelado",OR(J84="",AND(ISNUMBER(J84),J84&gt;=B84)),AND(ISNUMBER(J84),J84&gt;=B84)),ISNUMBER(L84),L84&gt;=0),"OK","Revisar dados"),"Revisar dados"))</f>
      </c>
    </row>
    <row r="85">
      <c r="A85" s="13"/>
      <c r="B85" s="33" t="n"/>
      <c r="C85" s="8" t="n"/>
      <c r="D85" s="9" t="n"/>
      <c r="E85" s="10" t="n"/>
      <c r="F85" s="9" t="n"/>
      <c r="G85" s="8" t="n"/>
      <c r="H85" s="8" t="n"/>
      <c r="I85" s="8" t="n"/>
      <c r="J85" s="33" t="n"/>
      <c r="K85" s="33" t="n"/>
      <c r="L85" s="56" t="n"/>
      <c r="M85" s="34">
        <f>IF(P85&lt;&gt;"OK","",IF(H85="Cancelado","",IF(H85="Concluído",K85-B85,Resumo!$H$3-B85)))</f>
      </c>
      <c r="N85" s="13">
        <f>IF(P85="","",IF(P85&lt;&gt;"OK","Revisar dados",IF(H85="Cancelado","Cancelado",IF(H85="Concluído",IF(K85&gt;J85,"Concluído em atraso","Concluído"),IF(J85&lt;Resumo!$H$3,"Atrasado",IF(J85-Resumo!$H$3&lt;=3,"Vence em até 3 dias","No prazo"))))))</f>
      </c>
      <c r="O85" s="9" t="n"/>
      <c r="P85" s="9">
        <f>IF(COUNTA(A85:L85,O85)=0,"",IFERROR(IF(AND(A85&lt;&gt;"",COUNTIF($A$6:$A$1000,A85)=1,F85&lt;&gt;"",ISNUMBER(Resumo!$H$3),ISNUMBER(B85),B85&gt;=1,B85=INT(B85),B85&lt;=Resumo!$H$3,AND(COUNTIF(Listas!$C$6:$C$105,C85)&gt;=1,C85&lt;&gt;"",COUNTIF(Listas!$A$6:$A$105,G85)=1,G85&lt;&gt;"",OR(H85="A fazer",H85="Em andamento",H85="Aguardando cliente",H85="Aguardando pagamento",H85="Concluído",H85="Cancelado"),OR(I85="Alta",I85="Média",I85="Baixa")),IF(H85="Concluído",AND(ISNUMBER(K85),K85&gt;=B85,K85&lt;=Resumo!$H$3),IF(H85="Cancelado",OR(K85="",AND(ISNUMBER(K85),K85&gt;=B85,K85&lt;=Resumo!$H$3)),K85="")),IF(H85="Cancelado",OR(J85="",AND(ISNUMBER(J85),J85&gt;=B85)),AND(ISNUMBER(J85),J85&gt;=B85)),ISNUMBER(L85),L85&gt;=0),"OK","Revisar dados"),"Revisar dados"))</f>
      </c>
    </row>
    <row r="86">
      <c r="A86" s="6"/>
      <c r="B86" s="33" t="n"/>
      <c r="C86" s="8" t="n"/>
      <c r="D86" s="9" t="n"/>
      <c r="E86" s="10" t="n"/>
      <c r="F86" s="9" t="n"/>
      <c r="G86" s="8" t="n"/>
      <c r="H86" s="8" t="n"/>
      <c r="I86" s="8" t="n"/>
      <c r="J86" s="33" t="n"/>
      <c r="K86" s="33" t="n"/>
      <c r="L86" s="56" t="n"/>
      <c r="M86" s="32">
        <f>IF(P86&lt;&gt;"OK","",IF(H86="Cancelado","",IF(H86="Concluído",K86-B86,Resumo!$H$3-B86)))</f>
      </c>
      <c r="N86" s="6">
        <f>IF(P86="","",IF(P86&lt;&gt;"OK","Revisar dados",IF(H86="Cancelado","Cancelado",IF(H86="Concluído",IF(K86&gt;J86,"Concluído em atraso","Concluído"),IF(J86&lt;Resumo!$H$3,"Atrasado",IF(J86-Resumo!$H$3&lt;=3,"Vence em até 3 dias","No prazo"))))))</f>
      </c>
      <c r="O86" s="9" t="n"/>
      <c r="P86" s="9">
        <f>IF(COUNTA(A86:L86,O86)=0,"",IFERROR(IF(AND(A86&lt;&gt;"",COUNTIF($A$6:$A$1000,A86)=1,F86&lt;&gt;"",ISNUMBER(Resumo!$H$3),ISNUMBER(B86),B86&gt;=1,B86=INT(B86),B86&lt;=Resumo!$H$3,AND(COUNTIF(Listas!$C$6:$C$105,C86)&gt;=1,C86&lt;&gt;"",COUNTIF(Listas!$A$6:$A$105,G86)=1,G86&lt;&gt;"",OR(H86="A fazer",H86="Em andamento",H86="Aguardando cliente",H86="Aguardando pagamento",H86="Concluído",H86="Cancelado"),OR(I86="Alta",I86="Média",I86="Baixa")),IF(H86="Concluído",AND(ISNUMBER(K86),K86&gt;=B86,K86&lt;=Resumo!$H$3),IF(H86="Cancelado",OR(K86="",AND(ISNUMBER(K86),K86&gt;=B86,K86&lt;=Resumo!$H$3)),K86="")),IF(H86="Cancelado",OR(J86="",AND(ISNUMBER(J86),J86&gt;=B86)),AND(ISNUMBER(J86),J86&gt;=B86)),ISNUMBER(L86),L86&gt;=0),"OK","Revisar dados"),"Revisar dados"))</f>
      </c>
    </row>
    <row r="87">
      <c r="A87" s="13"/>
      <c r="B87" s="33" t="n"/>
      <c r="C87" s="8" t="n"/>
      <c r="D87" s="9" t="n"/>
      <c r="E87" s="10" t="n"/>
      <c r="F87" s="9" t="n"/>
      <c r="G87" s="8" t="n"/>
      <c r="H87" s="8" t="n"/>
      <c r="I87" s="8" t="n"/>
      <c r="J87" s="33" t="n"/>
      <c r="K87" s="33" t="n"/>
      <c r="L87" s="56" t="n"/>
      <c r="M87" s="34">
        <f>IF(P87&lt;&gt;"OK","",IF(H87="Cancelado","",IF(H87="Concluído",K87-B87,Resumo!$H$3-B87)))</f>
      </c>
      <c r="N87" s="13">
        <f>IF(P87="","",IF(P87&lt;&gt;"OK","Revisar dados",IF(H87="Cancelado","Cancelado",IF(H87="Concluído",IF(K87&gt;J87,"Concluído em atraso","Concluído"),IF(J87&lt;Resumo!$H$3,"Atrasado",IF(J87-Resumo!$H$3&lt;=3,"Vence em até 3 dias","No prazo"))))))</f>
      </c>
      <c r="O87" s="9" t="n"/>
      <c r="P87" s="9">
        <f>IF(COUNTA(A87:L87,O87)=0,"",IFERROR(IF(AND(A87&lt;&gt;"",COUNTIF($A$6:$A$1000,A87)=1,F87&lt;&gt;"",ISNUMBER(Resumo!$H$3),ISNUMBER(B87),B87&gt;=1,B87=INT(B87),B87&lt;=Resumo!$H$3,AND(COUNTIF(Listas!$C$6:$C$105,C87)&gt;=1,C87&lt;&gt;"",COUNTIF(Listas!$A$6:$A$105,G87)=1,G87&lt;&gt;"",OR(H87="A fazer",H87="Em andamento",H87="Aguardando cliente",H87="Aguardando pagamento",H87="Concluído",H87="Cancelado"),OR(I87="Alta",I87="Média",I87="Baixa")),IF(H87="Concluído",AND(ISNUMBER(K87),K87&gt;=B87,K87&lt;=Resumo!$H$3),IF(H87="Cancelado",OR(K87="",AND(ISNUMBER(K87),K87&gt;=B87,K87&lt;=Resumo!$H$3)),K87="")),IF(H87="Cancelado",OR(J87="",AND(ISNUMBER(J87),J87&gt;=B87)),AND(ISNUMBER(J87),J87&gt;=B87)),ISNUMBER(L87),L87&gt;=0),"OK","Revisar dados"),"Revisar dados"))</f>
      </c>
    </row>
    <row r="88">
      <c r="A88" s="6"/>
      <c r="B88" s="33" t="n"/>
      <c r="C88" s="8" t="n"/>
      <c r="D88" s="9" t="n"/>
      <c r="E88" s="10" t="n"/>
      <c r="F88" s="9" t="n"/>
      <c r="G88" s="8" t="n"/>
      <c r="H88" s="8" t="n"/>
      <c r="I88" s="8" t="n"/>
      <c r="J88" s="33" t="n"/>
      <c r="K88" s="33" t="n"/>
      <c r="L88" s="56" t="n"/>
      <c r="M88" s="32">
        <f>IF(P88&lt;&gt;"OK","",IF(H88="Cancelado","",IF(H88="Concluído",K88-B88,Resumo!$H$3-B88)))</f>
      </c>
      <c r="N88" s="6">
        <f>IF(P88="","",IF(P88&lt;&gt;"OK","Revisar dados",IF(H88="Cancelado","Cancelado",IF(H88="Concluído",IF(K88&gt;J88,"Concluído em atraso","Concluído"),IF(J88&lt;Resumo!$H$3,"Atrasado",IF(J88-Resumo!$H$3&lt;=3,"Vence em até 3 dias","No prazo"))))))</f>
      </c>
      <c r="O88" s="9" t="n"/>
      <c r="P88" s="9">
        <f>IF(COUNTA(A88:L88,O88)=0,"",IFERROR(IF(AND(A88&lt;&gt;"",COUNTIF($A$6:$A$1000,A88)=1,F88&lt;&gt;"",ISNUMBER(Resumo!$H$3),ISNUMBER(B88),B88&gt;=1,B88=INT(B88),B88&lt;=Resumo!$H$3,AND(COUNTIF(Listas!$C$6:$C$105,C88)&gt;=1,C88&lt;&gt;"",COUNTIF(Listas!$A$6:$A$105,G88)=1,G88&lt;&gt;"",OR(H88="A fazer",H88="Em andamento",H88="Aguardando cliente",H88="Aguardando pagamento",H88="Concluído",H88="Cancelado"),OR(I88="Alta",I88="Média",I88="Baixa")),IF(H88="Concluído",AND(ISNUMBER(K88),K88&gt;=B88,K88&lt;=Resumo!$H$3),IF(H88="Cancelado",OR(K88="",AND(ISNUMBER(K88),K88&gt;=B88,K88&lt;=Resumo!$H$3)),K88="")),IF(H88="Cancelado",OR(J88="",AND(ISNUMBER(J88),J88&gt;=B88)),AND(ISNUMBER(J88),J88&gt;=B88)),ISNUMBER(L88),L88&gt;=0),"OK","Revisar dados"),"Revisar dados"))</f>
      </c>
    </row>
    <row r="89">
      <c r="A89" s="13"/>
      <c r="B89" s="33" t="n"/>
      <c r="C89" s="8" t="n"/>
      <c r="D89" s="9" t="n"/>
      <c r="E89" s="10" t="n"/>
      <c r="F89" s="9" t="n"/>
      <c r="G89" s="8" t="n"/>
      <c r="H89" s="8" t="n"/>
      <c r="I89" s="8" t="n"/>
      <c r="J89" s="33" t="n"/>
      <c r="K89" s="33" t="n"/>
      <c r="L89" s="56" t="n"/>
      <c r="M89" s="34">
        <f>IF(P89&lt;&gt;"OK","",IF(H89="Cancelado","",IF(H89="Concluído",K89-B89,Resumo!$H$3-B89)))</f>
      </c>
      <c r="N89" s="13">
        <f>IF(P89="","",IF(P89&lt;&gt;"OK","Revisar dados",IF(H89="Cancelado","Cancelado",IF(H89="Concluído",IF(K89&gt;J89,"Concluído em atraso","Concluído"),IF(J89&lt;Resumo!$H$3,"Atrasado",IF(J89-Resumo!$H$3&lt;=3,"Vence em até 3 dias","No prazo"))))))</f>
      </c>
      <c r="O89" s="9" t="n"/>
      <c r="P89" s="9">
        <f>IF(COUNTA(A89:L89,O89)=0,"",IFERROR(IF(AND(A89&lt;&gt;"",COUNTIF($A$6:$A$1000,A89)=1,F89&lt;&gt;"",ISNUMBER(Resumo!$H$3),ISNUMBER(B89),B89&gt;=1,B89=INT(B89),B89&lt;=Resumo!$H$3,AND(COUNTIF(Listas!$C$6:$C$105,C89)&gt;=1,C89&lt;&gt;"",COUNTIF(Listas!$A$6:$A$105,G89)=1,G89&lt;&gt;"",OR(H89="A fazer",H89="Em andamento",H89="Aguardando cliente",H89="Aguardando pagamento",H89="Concluído",H89="Cancelado"),OR(I89="Alta",I89="Média",I89="Baixa")),IF(H89="Concluído",AND(ISNUMBER(K89),K89&gt;=B89,K89&lt;=Resumo!$H$3),IF(H89="Cancelado",OR(K89="",AND(ISNUMBER(K89),K89&gt;=B89,K89&lt;=Resumo!$H$3)),K89="")),IF(H89="Cancelado",OR(J89="",AND(ISNUMBER(J89),J89&gt;=B89)),AND(ISNUMBER(J89),J89&gt;=B89)),ISNUMBER(L89),L89&gt;=0),"OK","Revisar dados"),"Revisar dados"))</f>
      </c>
    </row>
    <row r="90">
      <c r="A90" s="6"/>
      <c r="B90" s="33" t="n"/>
      <c r="C90" s="8" t="n"/>
      <c r="D90" s="9" t="n"/>
      <c r="E90" s="10" t="n"/>
      <c r="F90" s="9" t="n"/>
      <c r="G90" s="8" t="n"/>
      <c r="H90" s="8" t="n"/>
      <c r="I90" s="8" t="n"/>
      <c r="J90" s="33" t="n"/>
      <c r="K90" s="33" t="n"/>
      <c r="L90" s="56" t="n"/>
      <c r="M90" s="32">
        <f>IF(P90&lt;&gt;"OK","",IF(H90="Cancelado","",IF(H90="Concluído",K90-B90,Resumo!$H$3-B90)))</f>
      </c>
      <c r="N90" s="6">
        <f>IF(P90="","",IF(P90&lt;&gt;"OK","Revisar dados",IF(H90="Cancelado","Cancelado",IF(H90="Concluído",IF(K90&gt;J90,"Concluído em atraso","Concluído"),IF(J90&lt;Resumo!$H$3,"Atrasado",IF(J90-Resumo!$H$3&lt;=3,"Vence em até 3 dias","No prazo"))))))</f>
      </c>
      <c r="O90" s="9" t="n"/>
      <c r="P90" s="9">
        <f>IF(COUNTA(A90:L90,O90)=0,"",IFERROR(IF(AND(A90&lt;&gt;"",COUNTIF($A$6:$A$1000,A90)=1,F90&lt;&gt;"",ISNUMBER(Resumo!$H$3),ISNUMBER(B90),B90&gt;=1,B90=INT(B90),B90&lt;=Resumo!$H$3,AND(COUNTIF(Listas!$C$6:$C$105,C90)&gt;=1,C90&lt;&gt;"",COUNTIF(Listas!$A$6:$A$105,G90)=1,G90&lt;&gt;"",OR(H90="A fazer",H90="Em andamento",H90="Aguardando cliente",H90="Aguardando pagamento",H90="Concluído",H90="Cancelado"),OR(I90="Alta",I90="Média",I90="Baixa")),IF(H90="Concluído",AND(ISNUMBER(K90),K90&gt;=B90,K90&lt;=Resumo!$H$3),IF(H90="Cancelado",OR(K90="",AND(ISNUMBER(K90),K90&gt;=B90,K90&lt;=Resumo!$H$3)),K90="")),IF(H90="Cancelado",OR(J90="",AND(ISNUMBER(J90),J90&gt;=B90)),AND(ISNUMBER(J90),J90&gt;=B90)),ISNUMBER(L90),L90&gt;=0),"OK","Revisar dados"),"Revisar dados"))</f>
      </c>
    </row>
    <row r="91">
      <c r="A91" s="13"/>
      <c r="B91" s="33" t="n"/>
      <c r="C91" s="8" t="n"/>
      <c r="D91" s="9" t="n"/>
      <c r="E91" s="10" t="n"/>
      <c r="F91" s="9" t="n"/>
      <c r="G91" s="8" t="n"/>
      <c r="H91" s="8" t="n"/>
      <c r="I91" s="8" t="n"/>
      <c r="J91" s="33" t="n"/>
      <c r="K91" s="33" t="n"/>
      <c r="L91" s="56" t="n"/>
      <c r="M91" s="34">
        <f>IF(P91&lt;&gt;"OK","",IF(H91="Cancelado","",IF(H91="Concluído",K91-B91,Resumo!$H$3-B91)))</f>
      </c>
      <c r="N91" s="13">
        <f>IF(P91="","",IF(P91&lt;&gt;"OK","Revisar dados",IF(H91="Cancelado","Cancelado",IF(H91="Concluído",IF(K91&gt;J91,"Concluído em atraso","Concluído"),IF(J91&lt;Resumo!$H$3,"Atrasado",IF(J91-Resumo!$H$3&lt;=3,"Vence em até 3 dias","No prazo"))))))</f>
      </c>
      <c r="O91" s="9" t="n"/>
      <c r="P91" s="9">
        <f>IF(COUNTA(A91:L91,O91)=0,"",IFERROR(IF(AND(A91&lt;&gt;"",COUNTIF($A$6:$A$1000,A91)=1,F91&lt;&gt;"",ISNUMBER(Resumo!$H$3),ISNUMBER(B91),B91&gt;=1,B91=INT(B91),B91&lt;=Resumo!$H$3,AND(COUNTIF(Listas!$C$6:$C$105,C91)&gt;=1,C91&lt;&gt;"",COUNTIF(Listas!$A$6:$A$105,G91)=1,G91&lt;&gt;"",OR(H91="A fazer",H91="Em andamento",H91="Aguardando cliente",H91="Aguardando pagamento",H91="Concluído",H91="Cancelado"),OR(I91="Alta",I91="Média",I91="Baixa")),IF(H91="Concluído",AND(ISNUMBER(K91),K91&gt;=B91,K91&lt;=Resumo!$H$3),IF(H91="Cancelado",OR(K91="",AND(ISNUMBER(K91),K91&gt;=B91,K91&lt;=Resumo!$H$3)),K91="")),IF(H91="Cancelado",OR(J91="",AND(ISNUMBER(J91),J91&gt;=B91)),AND(ISNUMBER(J91),J91&gt;=B91)),ISNUMBER(L91),L91&gt;=0),"OK","Revisar dados"),"Revisar dados"))</f>
      </c>
    </row>
    <row r="92">
      <c r="A92" s="6"/>
      <c r="B92" s="33" t="n"/>
      <c r="C92" s="8" t="n"/>
      <c r="D92" s="9" t="n"/>
      <c r="E92" s="10" t="n"/>
      <c r="F92" s="9" t="n"/>
      <c r="G92" s="8" t="n"/>
      <c r="H92" s="8" t="n"/>
      <c r="I92" s="8" t="n"/>
      <c r="J92" s="33" t="n"/>
      <c r="K92" s="33" t="n"/>
      <c r="L92" s="56" t="n"/>
      <c r="M92" s="32">
        <f>IF(P92&lt;&gt;"OK","",IF(H92="Cancelado","",IF(H92="Concluído",K92-B92,Resumo!$H$3-B92)))</f>
      </c>
      <c r="N92" s="6">
        <f>IF(P92="","",IF(P92&lt;&gt;"OK","Revisar dados",IF(H92="Cancelado","Cancelado",IF(H92="Concluído",IF(K92&gt;J92,"Concluído em atraso","Concluído"),IF(J92&lt;Resumo!$H$3,"Atrasado",IF(J92-Resumo!$H$3&lt;=3,"Vence em até 3 dias","No prazo"))))))</f>
      </c>
      <c r="O92" s="9" t="n"/>
      <c r="P92" s="9">
        <f>IF(COUNTA(A92:L92,O92)=0,"",IFERROR(IF(AND(A92&lt;&gt;"",COUNTIF($A$6:$A$1000,A92)=1,F92&lt;&gt;"",ISNUMBER(Resumo!$H$3),ISNUMBER(B92),B92&gt;=1,B92=INT(B92),B92&lt;=Resumo!$H$3,AND(COUNTIF(Listas!$C$6:$C$105,C92)&gt;=1,C92&lt;&gt;"",COUNTIF(Listas!$A$6:$A$105,G92)=1,G92&lt;&gt;"",OR(H92="A fazer",H92="Em andamento",H92="Aguardando cliente",H92="Aguardando pagamento",H92="Concluído",H92="Cancelado"),OR(I92="Alta",I92="Média",I92="Baixa")),IF(H92="Concluído",AND(ISNUMBER(K92),K92&gt;=B92,K92&lt;=Resumo!$H$3),IF(H92="Cancelado",OR(K92="",AND(ISNUMBER(K92),K92&gt;=B92,K92&lt;=Resumo!$H$3)),K92="")),IF(H92="Cancelado",OR(J92="",AND(ISNUMBER(J92),J92&gt;=B92)),AND(ISNUMBER(J92),J92&gt;=B92)),ISNUMBER(L92),L92&gt;=0),"OK","Revisar dados"),"Revisar dados"))</f>
      </c>
    </row>
    <row r="93">
      <c r="A93" s="13"/>
      <c r="B93" s="33" t="n"/>
      <c r="C93" s="8" t="n"/>
      <c r="D93" s="9" t="n"/>
      <c r="E93" s="10" t="n"/>
      <c r="F93" s="9" t="n"/>
      <c r="G93" s="8" t="n"/>
      <c r="H93" s="8" t="n"/>
      <c r="I93" s="8" t="n"/>
      <c r="J93" s="33" t="n"/>
      <c r="K93" s="33" t="n"/>
      <c r="L93" s="56" t="n"/>
      <c r="M93" s="34">
        <f>IF(P93&lt;&gt;"OK","",IF(H93="Cancelado","",IF(H93="Concluído",K93-B93,Resumo!$H$3-B93)))</f>
      </c>
      <c r="N93" s="13">
        <f>IF(P93="","",IF(P93&lt;&gt;"OK","Revisar dados",IF(H93="Cancelado","Cancelado",IF(H93="Concluído",IF(K93&gt;J93,"Concluído em atraso","Concluído"),IF(J93&lt;Resumo!$H$3,"Atrasado",IF(J93-Resumo!$H$3&lt;=3,"Vence em até 3 dias","No prazo"))))))</f>
      </c>
      <c r="O93" s="9" t="n"/>
      <c r="P93" s="9">
        <f>IF(COUNTA(A93:L93,O93)=0,"",IFERROR(IF(AND(A93&lt;&gt;"",COUNTIF($A$6:$A$1000,A93)=1,F93&lt;&gt;"",ISNUMBER(Resumo!$H$3),ISNUMBER(B93),B93&gt;=1,B93=INT(B93),B93&lt;=Resumo!$H$3,AND(COUNTIF(Listas!$C$6:$C$105,C93)&gt;=1,C93&lt;&gt;"",COUNTIF(Listas!$A$6:$A$105,G93)=1,G93&lt;&gt;"",OR(H93="A fazer",H93="Em andamento",H93="Aguardando cliente",H93="Aguardando pagamento",H93="Concluído",H93="Cancelado"),OR(I93="Alta",I93="Média",I93="Baixa")),IF(H93="Concluído",AND(ISNUMBER(K93),K93&gt;=B93,K93&lt;=Resumo!$H$3),IF(H93="Cancelado",OR(K93="",AND(ISNUMBER(K93),K93&gt;=B93,K93&lt;=Resumo!$H$3)),K93="")),IF(H93="Cancelado",OR(J93="",AND(ISNUMBER(J93),J93&gt;=B93)),AND(ISNUMBER(J93),J93&gt;=B93)),ISNUMBER(L93),L93&gt;=0),"OK","Revisar dados"),"Revisar dados"))</f>
      </c>
    </row>
    <row r="94">
      <c r="A94" s="6"/>
      <c r="B94" s="33" t="n"/>
      <c r="C94" s="8" t="n"/>
      <c r="D94" s="9" t="n"/>
      <c r="E94" s="10" t="n"/>
      <c r="F94" s="9" t="n"/>
      <c r="G94" s="8" t="n"/>
      <c r="H94" s="8" t="n"/>
      <c r="I94" s="8" t="n"/>
      <c r="J94" s="33" t="n"/>
      <c r="K94" s="33" t="n"/>
      <c r="L94" s="56" t="n"/>
      <c r="M94" s="32">
        <f>IF(P94&lt;&gt;"OK","",IF(H94="Cancelado","",IF(H94="Concluído",K94-B94,Resumo!$H$3-B94)))</f>
      </c>
      <c r="N94" s="6">
        <f>IF(P94="","",IF(P94&lt;&gt;"OK","Revisar dados",IF(H94="Cancelado","Cancelado",IF(H94="Concluído",IF(K94&gt;J94,"Concluído em atraso","Concluído"),IF(J94&lt;Resumo!$H$3,"Atrasado",IF(J94-Resumo!$H$3&lt;=3,"Vence em até 3 dias","No prazo"))))))</f>
      </c>
      <c r="O94" s="9" t="n"/>
      <c r="P94" s="9">
        <f>IF(COUNTA(A94:L94,O94)=0,"",IFERROR(IF(AND(A94&lt;&gt;"",COUNTIF($A$6:$A$1000,A94)=1,F94&lt;&gt;"",ISNUMBER(Resumo!$H$3),ISNUMBER(B94),B94&gt;=1,B94=INT(B94),B94&lt;=Resumo!$H$3,AND(COUNTIF(Listas!$C$6:$C$105,C94)&gt;=1,C94&lt;&gt;"",COUNTIF(Listas!$A$6:$A$105,G94)=1,G94&lt;&gt;"",OR(H94="A fazer",H94="Em andamento",H94="Aguardando cliente",H94="Aguardando pagamento",H94="Concluído",H94="Cancelado"),OR(I94="Alta",I94="Média",I94="Baixa")),IF(H94="Concluído",AND(ISNUMBER(K94),K94&gt;=B94,K94&lt;=Resumo!$H$3),IF(H94="Cancelado",OR(K94="",AND(ISNUMBER(K94),K94&gt;=B94,K94&lt;=Resumo!$H$3)),K94="")),IF(H94="Cancelado",OR(J94="",AND(ISNUMBER(J94),J94&gt;=B94)),AND(ISNUMBER(J94),J94&gt;=B94)),ISNUMBER(L94),L94&gt;=0),"OK","Revisar dados"),"Revisar dados"))</f>
      </c>
    </row>
    <row r="95">
      <c r="A95" s="13"/>
      <c r="B95" s="33" t="n"/>
      <c r="C95" s="8" t="n"/>
      <c r="D95" s="9" t="n"/>
      <c r="E95" s="10" t="n"/>
      <c r="F95" s="9" t="n"/>
      <c r="G95" s="8" t="n"/>
      <c r="H95" s="8" t="n"/>
      <c r="I95" s="8" t="n"/>
      <c r="J95" s="33" t="n"/>
      <c r="K95" s="33" t="n"/>
      <c r="L95" s="56" t="n"/>
      <c r="M95" s="34">
        <f>IF(P95&lt;&gt;"OK","",IF(H95="Cancelado","",IF(H95="Concluído",K95-B95,Resumo!$H$3-B95)))</f>
      </c>
      <c r="N95" s="13">
        <f>IF(P95="","",IF(P95&lt;&gt;"OK","Revisar dados",IF(H95="Cancelado","Cancelado",IF(H95="Concluído",IF(K95&gt;J95,"Concluído em atraso","Concluído"),IF(J95&lt;Resumo!$H$3,"Atrasado",IF(J95-Resumo!$H$3&lt;=3,"Vence em até 3 dias","No prazo"))))))</f>
      </c>
      <c r="O95" s="9" t="n"/>
      <c r="P95" s="9">
        <f>IF(COUNTA(A95:L95,O95)=0,"",IFERROR(IF(AND(A95&lt;&gt;"",COUNTIF($A$6:$A$1000,A95)=1,F95&lt;&gt;"",ISNUMBER(Resumo!$H$3),ISNUMBER(B95),B95&gt;=1,B95=INT(B95),B95&lt;=Resumo!$H$3,AND(COUNTIF(Listas!$C$6:$C$105,C95)&gt;=1,C95&lt;&gt;"",COUNTIF(Listas!$A$6:$A$105,G95)=1,G95&lt;&gt;"",OR(H95="A fazer",H95="Em andamento",H95="Aguardando cliente",H95="Aguardando pagamento",H95="Concluído",H95="Cancelado"),OR(I95="Alta",I95="Média",I95="Baixa")),IF(H95="Concluído",AND(ISNUMBER(K95),K95&gt;=B95,K95&lt;=Resumo!$H$3),IF(H95="Cancelado",OR(K95="",AND(ISNUMBER(K95),K95&gt;=B95,K95&lt;=Resumo!$H$3)),K95="")),IF(H95="Cancelado",OR(J95="",AND(ISNUMBER(J95),J95&gt;=B95)),AND(ISNUMBER(J95),J95&gt;=B95)),ISNUMBER(L95),L95&gt;=0),"OK","Revisar dados"),"Revisar dados"))</f>
      </c>
    </row>
    <row r="96">
      <c r="A96" s="6"/>
      <c r="B96" s="33" t="n"/>
      <c r="C96" s="8" t="n"/>
      <c r="D96" s="9" t="n"/>
      <c r="E96" s="10" t="n"/>
      <c r="F96" s="9" t="n"/>
      <c r="G96" s="8" t="n"/>
      <c r="H96" s="8" t="n"/>
      <c r="I96" s="8" t="n"/>
      <c r="J96" s="33" t="n"/>
      <c r="K96" s="33" t="n"/>
      <c r="L96" s="56" t="n"/>
      <c r="M96" s="32">
        <f>IF(P96&lt;&gt;"OK","",IF(H96="Cancelado","",IF(H96="Concluído",K96-B96,Resumo!$H$3-B96)))</f>
      </c>
      <c r="N96" s="6">
        <f>IF(P96="","",IF(P96&lt;&gt;"OK","Revisar dados",IF(H96="Cancelado","Cancelado",IF(H96="Concluído",IF(K96&gt;J96,"Concluído em atraso","Concluído"),IF(J96&lt;Resumo!$H$3,"Atrasado",IF(J96-Resumo!$H$3&lt;=3,"Vence em até 3 dias","No prazo"))))))</f>
      </c>
      <c r="O96" s="9" t="n"/>
      <c r="P96" s="9">
        <f>IF(COUNTA(A96:L96,O96)=0,"",IFERROR(IF(AND(A96&lt;&gt;"",COUNTIF($A$6:$A$1000,A96)=1,F96&lt;&gt;"",ISNUMBER(Resumo!$H$3),ISNUMBER(B96),B96&gt;=1,B96=INT(B96),B96&lt;=Resumo!$H$3,AND(COUNTIF(Listas!$C$6:$C$105,C96)&gt;=1,C96&lt;&gt;"",COUNTIF(Listas!$A$6:$A$105,G96)=1,G96&lt;&gt;"",OR(H96="A fazer",H96="Em andamento",H96="Aguardando cliente",H96="Aguardando pagamento",H96="Concluído",H96="Cancelado"),OR(I96="Alta",I96="Média",I96="Baixa")),IF(H96="Concluído",AND(ISNUMBER(K96),K96&gt;=B96,K96&lt;=Resumo!$H$3),IF(H96="Cancelado",OR(K96="",AND(ISNUMBER(K96),K96&gt;=B96,K96&lt;=Resumo!$H$3)),K96="")),IF(H96="Cancelado",OR(J96="",AND(ISNUMBER(J96),J96&gt;=B96)),AND(ISNUMBER(J96),J96&gt;=B96)),ISNUMBER(L96),L96&gt;=0),"OK","Revisar dados"),"Revisar dados"))</f>
      </c>
    </row>
    <row r="97">
      <c r="A97" s="13"/>
      <c r="B97" s="33" t="n"/>
      <c r="C97" s="8" t="n"/>
      <c r="D97" s="9" t="n"/>
      <c r="E97" s="10" t="n"/>
      <c r="F97" s="9" t="n"/>
      <c r="G97" s="8" t="n"/>
      <c r="H97" s="8" t="n"/>
      <c r="I97" s="8" t="n"/>
      <c r="J97" s="33" t="n"/>
      <c r="K97" s="33" t="n"/>
      <c r="L97" s="56" t="n"/>
      <c r="M97" s="34">
        <f>IF(P97&lt;&gt;"OK","",IF(H97="Cancelado","",IF(H97="Concluído",K97-B97,Resumo!$H$3-B97)))</f>
      </c>
      <c r="N97" s="13">
        <f>IF(P97="","",IF(P97&lt;&gt;"OK","Revisar dados",IF(H97="Cancelado","Cancelado",IF(H97="Concluído",IF(K97&gt;J97,"Concluído em atraso","Concluído"),IF(J97&lt;Resumo!$H$3,"Atrasado",IF(J97-Resumo!$H$3&lt;=3,"Vence em até 3 dias","No prazo"))))))</f>
      </c>
      <c r="O97" s="9" t="n"/>
      <c r="P97" s="9">
        <f>IF(COUNTA(A97:L97,O97)=0,"",IFERROR(IF(AND(A97&lt;&gt;"",COUNTIF($A$6:$A$1000,A97)=1,F97&lt;&gt;"",ISNUMBER(Resumo!$H$3),ISNUMBER(B97),B97&gt;=1,B97=INT(B97),B97&lt;=Resumo!$H$3,AND(COUNTIF(Listas!$C$6:$C$105,C97)&gt;=1,C97&lt;&gt;"",COUNTIF(Listas!$A$6:$A$105,G97)=1,G97&lt;&gt;"",OR(H97="A fazer",H97="Em andamento",H97="Aguardando cliente",H97="Aguardando pagamento",H97="Concluído",H97="Cancelado"),OR(I97="Alta",I97="Média",I97="Baixa")),IF(H97="Concluído",AND(ISNUMBER(K97),K97&gt;=B97,K97&lt;=Resumo!$H$3),IF(H97="Cancelado",OR(K97="",AND(ISNUMBER(K97),K97&gt;=B97,K97&lt;=Resumo!$H$3)),K97="")),IF(H97="Cancelado",OR(J97="",AND(ISNUMBER(J97),J97&gt;=B97)),AND(ISNUMBER(J97),J97&gt;=B97)),ISNUMBER(L97),L97&gt;=0),"OK","Revisar dados"),"Revisar dados"))</f>
      </c>
    </row>
    <row r="98">
      <c r="A98" s="6"/>
      <c r="B98" s="33" t="n"/>
      <c r="C98" s="8" t="n"/>
      <c r="D98" s="9" t="n"/>
      <c r="E98" s="10" t="n"/>
      <c r="F98" s="9" t="n"/>
      <c r="G98" s="8" t="n"/>
      <c r="H98" s="8" t="n"/>
      <c r="I98" s="8" t="n"/>
      <c r="J98" s="33" t="n"/>
      <c r="K98" s="33" t="n"/>
      <c r="L98" s="56" t="n"/>
      <c r="M98" s="32">
        <f>IF(P98&lt;&gt;"OK","",IF(H98="Cancelado","",IF(H98="Concluído",K98-B98,Resumo!$H$3-B98)))</f>
      </c>
      <c r="N98" s="6">
        <f>IF(P98="","",IF(P98&lt;&gt;"OK","Revisar dados",IF(H98="Cancelado","Cancelado",IF(H98="Concluído",IF(K98&gt;J98,"Concluído em atraso","Concluído"),IF(J98&lt;Resumo!$H$3,"Atrasado",IF(J98-Resumo!$H$3&lt;=3,"Vence em até 3 dias","No prazo"))))))</f>
      </c>
      <c r="O98" s="9" t="n"/>
      <c r="P98" s="9">
        <f>IF(COUNTA(A98:L98,O98)=0,"",IFERROR(IF(AND(A98&lt;&gt;"",COUNTIF($A$6:$A$1000,A98)=1,F98&lt;&gt;"",ISNUMBER(Resumo!$H$3),ISNUMBER(B98),B98&gt;=1,B98=INT(B98),B98&lt;=Resumo!$H$3,AND(COUNTIF(Listas!$C$6:$C$105,C98)&gt;=1,C98&lt;&gt;"",COUNTIF(Listas!$A$6:$A$105,G98)=1,G98&lt;&gt;"",OR(H98="A fazer",H98="Em andamento",H98="Aguardando cliente",H98="Aguardando pagamento",H98="Concluído",H98="Cancelado"),OR(I98="Alta",I98="Média",I98="Baixa")),IF(H98="Concluído",AND(ISNUMBER(K98),K98&gt;=B98,K98&lt;=Resumo!$H$3),IF(H98="Cancelado",OR(K98="",AND(ISNUMBER(K98),K98&gt;=B98,K98&lt;=Resumo!$H$3)),K98="")),IF(H98="Cancelado",OR(J98="",AND(ISNUMBER(J98),J98&gt;=B98)),AND(ISNUMBER(J98),J98&gt;=B98)),ISNUMBER(L98),L98&gt;=0),"OK","Revisar dados"),"Revisar dados"))</f>
      </c>
    </row>
    <row r="99">
      <c r="A99" s="13"/>
      <c r="B99" s="33" t="n"/>
      <c r="C99" s="8" t="n"/>
      <c r="D99" s="9" t="n"/>
      <c r="E99" s="10" t="n"/>
      <c r="F99" s="9" t="n"/>
      <c r="G99" s="8" t="n"/>
      <c r="H99" s="8" t="n"/>
      <c r="I99" s="8" t="n"/>
      <c r="J99" s="33" t="n"/>
      <c r="K99" s="33" t="n"/>
      <c r="L99" s="56" t="n"/>
      <c r="M99" s="34">
        <f>IF(P99&lt;&gt;"OK","",IF(H99="Cancelado","",IF(H99="Concluído",K99-B99,Resumo!$H$3-B99)))</f>
      </c>
      <c r="N99" s="13">
        <f>IF(P99="","",IF(P99&lt;&gt;"OK","Revisar dados",IF(H99="Cancelado","Cancelado",IF(H99="Concluído",IF(K99&gt;J99,"Concluído em atraso","Concluído"),IF(J99&lt;Resumo!$H$3,"Atrasado",IF(J99-Resumo!$H$3&lt;=3,"Vence em até 3 dias","No prazo"))))))</f>
      </c>
      <c r="O99" s="9" t="n"/>
      <c r="P99" s="9">
        <f>IF(COUNTA(A99:L99,O99)=0,"",IFERROR(IF(AND(A99&lt;&gt;"",COUNTIF($A$6:$A$1000,A99)=1,F99&lt;&gt;"",ISNUMBER(Resumo!$H$3),ISNUMBER(B99),B99&gt;=1,B99=INT(B99),B99&lt;=Resumo!$H$3,AND(COUNTIF(Listas!$C$6:$C$105,C99)&gt;=1,C99&lt;&gt;"",COUNTIF(Listas!$A$6:$A$105,G99)=1,G99&lt;&gt;"",OR(H99="A fazer",H99="Em andamento",H99="Aguardando cliente",H99="Aguardando pagamento",H99="Concluído",H99="Cancelado"),OR(I99="Alta",I99="Média",I99="Baixa")),IF(H99="Concluído",AND(ISNUMBER(K99),K99&gt;=B99,K99&lt;=Resumo!$H$3),IF(H99="Cancelado",OR(K99="",AND(ISNUMBER(K99),K99&gt;=B99,K99&lt;=Resumo!$H$3)),K99="")),IF(H99="Cancelado",OR(J99="",AND(ISNUMBER(J99),J99&gt;=B99)),AND(ISNUMBER(J99),J99&gt;=B99)),ISNUMBER(L99),L99&gt;=0),"OK","Revisar dados"),"Revisar dados"))</f>
      </c>
    </row>
    <row r="100">
      <c r="A100" s="6"/>
      <c r="B100" s="33" t="n"/>
      <c r="C100" s="8" t="n"/>
      <c r="D100" s="9" t="n"/>
      <c r="E100" s="10" t="n"/>
      <c r="F100" s="9" t="n"/>
      <c r="G100" s="8" t="n"/>
      <c r="H100" s="8" t="n"/>
      <c r="I100" s="8" t="n"/>
      <c r="J100" s="33" t="n"/>
      <c r="K100" s="33" t="n"/>
      <c r="L100" s="56" t="n"/>
      <c r="M100" s="32">
        <f>IF(P100&lt;&gt;"OK","",IF(H100="Cancelado","",IF(H100="Concluído",K100-B100,Resumo!$H$3-B100)))</f>
      </c>
      <c r="N100" s="6">
        <f>IF(P100="","",IF(P100&lt;&gt;"OK","Revisar dados",IF(H100="Cancelado","Cancelado",IF(H100="Concluído",IF(K100&gt;J100,"Concluído em atraso","Concluído"),IF(J100&lt;Resumo!$H$3,"Atrasado",IF(J100-Resumo!$H$3&lt;=3,"Vence em até 3 dias","No prazo"))))))</f>
      </c>
      <c r="O100" s="9" t="n"/>
      <c r="P100" s="9">
        <f>IF(COUNTA(A100:L100,O100)=0,"",IFERROR(IF(AND(A100&lt;&gt;"",COUNTIF($A$6:$A$1000,A100)=1,F100&lt;&gt;"",ISNUMBER(Resumo!$H$3),ISNUMBER(B100),B100&gt;=1,B100=INT(B100),B100&lt;=Resumo!$H$3,AND(COUNTIF(Listas!$C$6:$C$105,C100)&gt;=1,C100&lt;&gt;"",COUNTIF(Listas!$A$6:$A$105,G100)=1,G100&lt;&gt;"",OR(H100="A fazer",H100="Em andamento",H100="Aguardando cliente",H100="Aguardando pagamento",H100="Concluído",H100="Cancelado"),OR(I100="Alta",I100="Média",I100="Baixa")),IF(H100="Concluído",AND(ISNUMBER(K100),K100&gt;=B100,K100&lt;=Resumo!$H$3),IF(H100="Cancelado",OR(K100="",AND(ISNUMBER(K100),K100&gt;=B100,K100&lt;=Resumo!$H$3)),K100="")),IF(H100="Cancelado",OR(J100="",AND(ISNUMBER(J100),J100&gt;=B100)),AND(ISNUMBER(J100),J100&gt;=B100)),ISNUMBER(L100),L100&gt;=0),"OK","Revisar dados"),"Revisar dados"))</f>
      </c>
    </row>
    <row r="101">
      <c r="A101" s="13"/>
      <c r="B101" s="33" t="n"/>
      <c r="C101" s="8" t="n"/>
      <c r="D101" s="9" t="n"/>
      <c r="E101" s="10" t="n"/>
      <c r="F101" s="9" t="n"/>
      <c r="G101" s="8" t="n"/>
      <c r="H101" s="8" t="n"/>
      <c r="I101" s="8" t="n"/>
      <c r="J101" s="33" t="n"/>
      <c r="K101" s="33" t="n"/>
      <c r="L101" s="56" t="n"/>
      <c r="M101" s="34">
        <f>IF(P101&lt;&gt;"OK","",IF(H101="Cancelado","",IF(H101="Concluído",K101-B101,Resumo!$H$3-B101)))</f>
      </c>
      <c r="N101" s="13">
        <f>IF(P101="","",IF(P101&lt;&gt;"OK","Revisar dados",IF(H101="Cancelado","Cancelado",IF(H101="Concluído",IF(K101&gt;J101,"Concluído em atraso","Concluído"),IF(J101&lt;Resumo!$H$3,"Atrasado",IF(J101-Resumo!$H$3&lt;=3,"Vence em até 3 dias","No prazo"))))))</f>
      </c>
      <c r="O101" s="9" t="n"/>
      <c r="P101" s="9">
        <f>IF(COUNTA(A101:L101,O101)=0,"",IFERROR(IF(AND(A101&lt;&gt;"",COUNTIF($A$6:$A$1000,A101)=1,F101&lt;&gt;"",ISNUMBER(Resumo!$H$3),ISNUMBER(B101),B101&gt;=1,B101=INT(B101),B101&lt;=Resumo!$H$3,AND(COUNTIF(Listas!$C$6:$C$105,C101)&gt;=1,C101&lt;&gt;"",COUNTIF(Listas!$A$6:$A$105,G101)=1,G101&lt;&gt;"",OR(H101="A fazer",H101="Em andamento",H101="Aguardando cliente",H101="Aguardando pagamento",H101="Concluído",H101="Cancelado"),OR(I101="Alta",I101="Média",I101="Baixa")),IF(H101="Concluído",AND(ISNUMBER(K101),K101&gt;=B101,K101&lt;=Resumo!$H$3),IF(H101="Cancelado",OR(K101="",AND(ISNUMBER(K101),K101&gt;=B101,K101&lt;=Resumo!$H$3)),K101="")),IF(H101="Cancelado",OR(J101="",AND(ISNUMBER(J101),J101&gt;=B101)),AND(ISNUMBER(J101),J101&gt;=B101)),ISNUMBER(L101),L101&gt;=0),"OK","Revisar dados"),"Revisar dados"))</f>
      </c>
    </row>
    <row r="102">
      <c r="A102" s="6"/>
      <c r="B102" s="33" t="n"/>
      <c r="C102" s="8" t="n"/>
      <c r="D102" s="9" t="n"/>
      <c r="E102" s="10" t="n"/>
      <c r="F102" s="9" t="n"/>
      <c r="G102" s="8" t="n"/>
      <c r="H102" s="8" t="n"/>
      <c r="I102" s="8" t="n"/>
      <c r="J102" s="33" t="n"/>
      <c r="K102" s="33" t="n"/>
      <c r="L102" s="56" t="n"/>
      <c r="M102" s="32">
        <f>IF(P102&lt;&gt;"OK","",IF(H102="Cancelado","",IF(H102="Concluído",K102-B102,Resumo!$H$3-B102)))</f>
      </c>
      <c r="N102" s="6">
        <f>IF(P102="","",IF(P102&lt;&gt;"OK","Revisar dados",IF(H102="Cancelado","Cancelado",IF(H102="Concluído",IF(K102&gt;J102,"Concluído em atraso","Concluído"),IF(J102&lt;Resumo!$H$3,"Atrasado",IF(J102-Resumo!$H$3&lt;=3,"Vence em até 3 dias","No prazo"))))))</f>
      </c>
      <c r="O102" s="9" t="n"/>
      <c r="P102" s="9">
        <f>IF(COUNTA(A102:L102,O102)=0,"",IFERROR(IF(AND(A102&lt;&gt;"",COUNTIF($A$6:$A$1000,A102)=1,F102&lt;&gt;"",ISNUMBER(Resumo!$H$3),ISNUMBER(B102),B102&gt;=1,B102=INT(B102),B102&lt;=Resumo!$H$3,AND(COUNTIF(Listas!$C$6:$C$105,C102)&gt;=1,C102&lt;&gt;"",COUNTIF(Listas!$A$6:$A$105,G102)=1,G102&lt;&gt;"",OR(H102="A fazer",H102="Em andamento",H102="Aguardando cliente",H102="Aguardando pagamento",H102="Concluído",H102="Cancelado"),OR(I102="Alta",I102="Média",I102="Baixa")),IF(H102="Concluído",AND(ISNUMBER(K102),K102&gt;=B102,K102&lt;=Resumo!$H$3),IF(H102="Cancelado",OR(K102="",AND(ISNUMBER(K102),K102&gt;=B102,K102&lt;=Resumo!$H$3)),K102="")),IF(H102="Cancelado",OR(J102="",AND(ISNUMBER(J102),J102&gt;=B102)),AND(ISNUMBER(J102),J102&gt;=B102)),ISNUMBER(L102),L102&gt;=0),"OK","Revisar dados"),"Revisar dados"))</f>
      </c>
    </row>
    <row r="103">
      <c r="A103" s="13"/>
      <c r="B103" s="33" t="n"/>
      <c r="C103" s="8" t="n"/>
      <c r="D103" s="9" t="n"/>
      <c r="E103" s="10" t="n"/>
      <c r="F103" s="9" t="n"/>
      <c r="G103" s="8" t="n"/>
      <c r="H103" s="8" t="n"/>
      <c r="I103" s="8" t="n"/>
      <c r="J103" s="33" t="n"/>
      <c r="K103" s="33" t="n"/>
      <c r="L103" s="56" t="n"/>
      <c r="M103" s="34">
        <f>IF(P103&lt;&gt;"OK","",IF(H103="Cancelado","",IF(H103="Concluído",K103-B103,Resumo!$H$3-B103)))</f>
      </c>
      <c r="N103" s="13">
        <f>IF(P103="","",IF(P103&lt;&gt;"OK","Revisar dados",IF(H103="Cancelado","Cancelado",IF(H103="Concluído",IF(K103&gt;J103,"Concluído em atraso","Concluído"),IF(J103&lt;Resumo!$H$3,"Atrasado",IF(J103-Resumo!$H$3&lt;=3,"Vence em até 3 dias","No prazo"))))))</f>
      </c>
      <c r="O103" s="9" t="n"/>
      <c r="P103" s="9">
        <f>IF(COUNTA(A103:L103,O103)=0,"",IFERROR(IF(AND(A103&lt;&gt;"",COUNTIF($A$6:$A$1000,A103)=1,F103&lt;&gt;"",ISNUMBER(Resumo!$H$3),ISNUMBER(B103),B103&gt;=1,B103=INT(B103),B103&lt;=Resumo!$H$3,AND(COUNTIF(Listas!$C$6:$C$105,C103)&gt;=1,C103&lt;&gt;"",COUNTIF(Listas!$A$6:$A$105,G103)=1,G103&lt;&gt;"",OR(H103="A fazer",H103="Em andamento",H103="Aguardando cliente",H103="Aguardando pagamento",H103="Concluído",H103="Cancelado"),OR(I103="Alta",I103="Média",I103="Baixa")),IF(H103="Concluído",AND(ISNUMBER(K103),K103&gt;=B103,K103&lt;=Resumo!$H$3),IF(H103="Cancelado",OR(K103="",AND(ISNUMBER(K103),K103&gt;=B103,K103&lt;=Resumo!$H$3)),K103="")),IF(H103="Cancelado",OR(J103="",AND(ISNUMBER(J103),J103&gt;=B103)),AND(ISNUMBER(J103),J103&gt;=B103)),ISNUMBER(L103),L103&gt;=0),"OK","Revisar dados"),"Revisar dados"))</f>
      </c>
    </row>
    <row r="104">
      <c r="A104" s="6"/>
      <c r="B104" s="33" t="n"/>
      <c r="C104" s="8" t="n"/>
      <c r="D104" s="9" t="n"/>
      <c r="E104" s="10" t="n"/>
      <c r="F104" s="9" t="n"/>
      <c r="G104" s="8" t="n"/>
      <c r="H104" s="8" t="n"/>
      <c r="I104" s="8" t="n"/>
      <c r="J104" s="33" t="n"/>
      <c r="K104" s="33" t="n"/>
      <c r="L104" s="56" t="n"/>
      <c r="M104" s="32">
        <f>IF(P104&lt;&gt;"OK","",IF(H104="Cancelado","",IF(H104="Concluído",K104-B104,Resumo!$H$3-B104)))</f>
      </c>
      <c r="N104" s="6">
        <f>IF(P104="","",IF(P104&lt;&gt;"OK","Revisar dados",IF(H104="Cancelado","Cancelado",IF(H104="Concluído",IF(K104&gt;J104,"Concluído em atraso","Concluído"),IF(J104&lt;Resumo!$H$3,"Atrasado",IF(J104-Resumo!$H$3&lt;=3,"Vence em até 3 dias","No prazo"))))))</f>
      </c>
      <c r="O104" s="9" t="n"/>
      <c r="P104" s="9">
        <f>IF(COUNTA(A104:L104,O104)=0,"",IFERROR(IF(AND(A104&lt;&gt;"",COUNTIF($A$6:$A$1000,A104)=1,F104&lt;&gt;"",ISNUMBER(Resumo!$H$3),ISNUMBER(B104),B104&gt;=1,B104=INT(B104),B104&lt;=Resumo!$H$3,AND(COUNTIF(Listas!$C$6:$C$105,C104)&gt;=1,C104&lt;&gt;"",COUNTIF(Listas!$A$6:$A$105,G104)=1,G104&lt;&gt;"",OR(H104="A fazer",H104="Em andamento",H104="Aguardando cliente",H104="Aguardando pagamento",H104="Concluído",H104="Cancelado"),OR(I104="Alta",I104="Média",I104="Baixa")),IF(H104="Concluído",AND(ISNUMBER(K104),K104&gt;=B104,K104&lt;=Resumo!$H$3),IF(H104="Cancelado",OR(K104="",AND(ISNUMBER(K104),K104&gt;=B104,K104&lt;=Resumo!$H$3)),K104="")),IF(H104="Cancelado",OR(J104="",AND(ISNUMBER(J104),J104&gt;=B104)),AND(ISNUMBER(J104),J104&gt;=B104)),ISNUMBER(L104),L104&gt;=0),"OK","Revisar dados"),"Revisar dados"))</f>
      </c>
    </row>
    <row r="105">
      <c r="A105" s="13"/>
      <c r="B105" s="33" t="n"/>
      <c r="C105" s="8" t="n"/>
      <c r="D105" s="9" t="n"/>
      <c r="E105" s="10" t="n"/>
      <c r="F105" s="9" t="n"/>
      <c r="G105" s="8" t="n"/>
      <c r="H105" s="8" t="n"/>
      <c r="I105" s="8" t="n"/>
      <c r="J105" s="33" t="n"/>
      <c r="K105" s="33" t="n"/>
      <c r="L105" s="56" t="n"/>
      <c r="M105" s="34">
        <f>IF(P105&lt;&gt;"OK","",IF(H105="Cancelado","",IF(H105="Concluído",K105-B105,Resumo!$H$3-B105)))</f>
      </c>
      <c r="N105" s="13">
        <f>IF(P105="","",IF(P105&lt;&gt;"OK","Revisar dados",IF(H105="Cancelado","Cancelado",IF(H105="Concluído",IF(K105&gt;J105,"Concluído em atraso","Concluído"),IF(J105&lt;Resumo!$H$3,"Atrasado",IF(J105-Resumo!$H$3&lt;=3,"Vence em até 3 dias","No prazo"))))))</f>
      </c>
      <c r="O105" s="9" t="n"/>
      <c r="P105" s="9">
        <f>IF(COUNTA(A105:L105,O105)=0,"",IFERROR(IF(AND(A105&lt;&gt;"",COUNTIF($A$6:$A$1000,A105)=1,F105&lt;&gt;"",ISNUMBER(Resumo!$H$3),ISNUMBER(B105),B105&gt;=1,B105=INT(B105),B105&lt;=Resumo!$H$3,AND(COUNTIF(Listas!$C$6:$C$105,C105)&gt;=1,C105&lt;&gt;"",COUNTIF(Listas!$A$6:$A$105,G105)=1,G105&lt;&gt;"",OR(H105="A fazer",H105="Em andamento",H105="Aguardando cliente",H105="Aguardando pagamento",H105="Concluído",H105="Cancelado"),OR(I105="Alta",I105="Média",I105="Baixa")),IF(H105="Concluído",AND(ISNUMBER(K105),K105&gt;=B105,K105&lt;=Resumo!$H$3),IF(H105="Cancelado",OR(K105="",AND(ISNUMBER(K105),K105&gt;=B105,K105&lt;=Resumo!$H$3)),K105="")),IF(H105="Cancelado",OR(J105="",AND(ISNUMBER(J105),J105&gt;=B105)),AND(ISNUMBER(J105),J105&gt;=B105)),ISNUMBER(L105),L105&gt;=0),"OK","Revisar dados"),"Revisar dados"))</f>
      </c>
    </row>
    <row r="106">
      <c r="A106" s="6"/>
      <c r="B106" s="33" t="n"/>
      <c r="C106" s="8" t="n"/>
      <c r="D106" s="9" t="n"/>
      <c r="E106" s="10" t="n"/>
      <c r="F106" s="9" t="n"/>
      <c r="G106" s="8" t="n"/>
      <c r="H106" s="8" t="n"/>
      <c r="I106" s="8" t="n"/>
      <c r="J106" s="33" t="n"/>
      <c r="K106" s="33" t="n"/>
      <c r="L106" s="56" t="n"/>
      <c r="M106" s="32">
        <f>IF(P106&lt;&gt;"OK","",IF(H106="Cancelado","",IF(H106="Concluído",K106-B106,Resumo!$H$3-B106)))</f>
      </c>
      <c r="N106" s="6">
        <f>IF(P106="","",IF(P106&lt;&gt;"OK","Revisar dados",IF(H106="Cancelado","Cancelado",IF(H106="Concluído",IF(K106&gt;J106,"Concluído em atraso","Concluído"),IF(J106&lt;Resumo!$H$3,"Atrasado",IF(J106-Resumo!$H$3&lt;=3,"Vence em até 3 dias","No prazo"))))))</f>
      </c>
      <c r="O106" s="9" t="n"/>
      <c r="P106" s="9">
        <f>IF(COUNTA(A106:L106,O106)=0,"",IFERROR(IF(AND(A106&lt;&gt;"",COUNTIF($A$6:$A$1000,A106)=1,F106&lt;&gt;"",ISNUMBER(Resumo!$H$3),ISNUMBER(B106),B106&gt;=1,B106=INT(B106),B106&lt;=Resumo!$H$3,AND(COUNTIF(Listas!$C$6:$C$105,C106)&gt;=1,C106&lt;&gt;"",COUNTIF(Listas!$A$6:$A$105,G106)=1,G106&lt;&gt;"",OR(H106="A fazer",H106="Em andamento",H106="Aguardando cliente",H106="Aguardando pagamento",H106="Concluído",H106="Cancelado"),OR(I106="Alta",I106="Média",I106="Baixa")),IF(H106="Concluído",AND(ISNUMBER(K106),K106&gt;=B106,K106&lt;=Resumo!$H$3),IF(H106="Cancelado",OR(K106="",AND(ISNUMBER(K106),K106&gt;=B106,K106&lt;=Resumo!$H$3)),K106="")),IF(H106="Cancelado",OR(J106="",AND(ISNUMBER(J106),J106&gt;=B106)),AND(ISNUMBER(J106),J106&gt;=B106)),ISNUMBER(L106),L106&gt;=0),"OK","Revisar dados"),"Revisar dados"))</f>
      </c>
    </row>
    <row r="107">
      <c r="A107" s="13"/>
      <c r="B107" s="33" t="n"/>
      <c r="C107" s="8" t="n"/>
      <c r="D107" s="9" t="n"/>
      <c r="E107" s="10" t="n"/>
      <c r="F107" s="9" t="n"/>
      <c r="G107" s="8" t="n"/>
      <c r="H107" s="8" t="n"/>
      <c r="I107" s="8" t="n"/>
      <c r="J107" s="33" t="n"/>
      <c r="K107" s="33" t="n"/>
      <c r="L107" s="56" t="n"/>
      <c r="M107" s="34">
        <f>IF(P107&lt;&gt;"OK","",IF(H107="Cancelado","",IF(H107="Concluído",K107-B107,Resumo!$H$3-B107)))</f>
      </c>
      <c r="N107" s="13">
        <f>IF(P107="","",IF(P107&lt;&gt;"OK","Revisar dados",IF(H107="Cancelado","Cancelado",IF(H107="Concluído",IF(K107&gt;J107,"Concluído em atraso","Concluído"),IF(J107&lt;Resumo!$H$3,"Atrasado",IF(J107-Resumo!$H$3&lt;=3,"Vence em até 3 dias","No prazo"))))))</f>
      </c>
      <c r="O107" s="9" t="n"/>
      <c r="P107" s="9">
        <f>IF(COUNTA(A107:L107,O107)=0,"",IFERROR(IF(AND(A107&lt;&gt;"",COUNTIF($A$6:$A$1000,A107)=1,F107&lt;&gt;"",ISNUMBER(Resumo!$H$3),ISNUMBER(B107),B107&gt;=1,B107=INT(B107),B107&lt;=Resumo!$H$3,AND(COUNTIF(Listas!$C$6:$C$105,C107)&gt;=1,C107&lt;&gt;"",COUNTIF(Listas!$A$6:$A$105,G107)=1,G107&lt;&gt;"",OR(H107="A fazer",H107="Em andamento",H107="Aguardando cliente",H107="Aguardando pagamento",H107="Concluído",H107="Cancelado"),OR(I107="Alta",I107="Média",I107="Baixa")),IF(H107="Concluído",AND(ISNUMBER(K107),K107&gt;=B107,K107&lt;=Resumo!$H$3),IF(H107="Cancelado",OR(K107="",AND(ISNUMBER(K107),K107&gt;=B107,K107&lt;=Resumo!$H$3)),K107="")),IF(H107="Cancelado",OR(J107="",AND(ISNUMBER(J107),J107&gt;=B107)),AND(ISNUMBER(J107),J107&gt;=B107)),ISNUMBER(L107),L107&gt;=0),"OK","Revisar dados"),"Revisar dados"))</f>
      </c>
    </row>
    <row r="108">
      <c r="A108" s="6"/>
      <c r="B108" s="33" t="n"/>
      <c r="C108" s="8" t="n"/>
      <c r="D108" s="9" t="n"/>
      <c r="E108" s="10" t="n"/>
      <c r="F108" s="9" t="n"/>
      <c r="G108" s="8" t="n"/>
      <c r="H108" s="8" t="n"/>
      <c r="I108" s="8" t="n"/>
      <c r="J108" s="33" t="n"/>
      <c r="K108" s="33" t="n"/>
      <c r="L108" s="56" t="n"/>
      <c r="M108" s="32">
        <f>IF(P108&lt;&gt;"OK","",IF(H108="Cancelado","",IF(H108="Concluído",K108-B108,Resumo!$H$3-B108)))</f>
      </c>
      <c r="N108" s="6">
        <f>IF(P108="","",IF(P108&lt;&gt;"OK","Revisar dados",IF(H108="Cancelado","Cancelado",IF(H108="Concluído",IF(K108&gt;J108,"Concluído em atraso","Concluído"),IF(J108&lt;Resumo!$H$3,"Atrasado",IF(J108-Resumo!$H$3&lt;=3,"Vence em até 3 dias","No prazo"))))))</f>
      </c>
      <c r="O108" s="9" t="n"/>
      <c r="P108" s="9">
        <f>IF(COUNTA(A108:L108,O108)=0,"",IFERROR(IF(AND(A108&lt;&gt;"",COUNTIF($A$6:$A$1000,A108)=1,F108&lt;&gt;"",ISNUMBER(Resumo!$H$3),ISNUMBER(B108),B108&gt;=1,B108=INT(B108),B108&lt;=Resumo!$H$3,AND(COUNTIF(Listas!$C$6:$C$105,C108)&gt;=1,C108&lt;&gt;"",COUNTIF(Listas!$A$6:$A$105,G108)=1,G108&lt;&gt;"",OR(H108="A fazer",H108="Em andamento",H108="Aguardando cliente",H108="Aguardando pagamento",H108="Concluído",H108="Cancelado"),OR(I108="Alta",I108="Média",I108="Baixa")),IF(H108="Concluído",AND(ISNUMBER(K108),K108&gt;=B108,K108&lt;=Resumo!$H$3),IF(H108="Cancelado",OR(K108="",AND(ISNUMBER(K108),K108&gt;=B108,K108&lt;=Resumo!$H$3)),K108="")),IF(H108="Cancelado",OR(J108="",AND(ISNUMBER(J108),J108&gt;=B108)),AND(ISNUMBER(J108),J108&gt;=B108)),ISNUMBER(L108),L108&gt;=0),"OK","Revisar dados"),"Revisar dados"))</f>
      </c>
    </row>
    <row r="109">
      <c r="A109" s="13"/>
      <c r="B109" s="33" t="n"/>
      <c r="C109" s="8" t="n"/>
      <c r="D109" s="9" t="n"/>
      <c r="E109" s="10" t="n"/>
      <c r="F109" s="9" t="n"/>
      <c r="G109" s="8" t="n"/>
      <c r="H109" s="8" t="n"/>
      <c r="I109" s="8" t="n"/>
      <c r="J109" s="33" t="n"/>
      <c r="K109" s="33" t="n"/>
      <c r="L109" s="56" t="n"/>
      <c r="M109" s="34">
        <f>IF(P109&lt;&gt;"OK","",IF(H109="Cancelado","",IF(H109="Concluído",K109-B109,Resumo!$H$3-B109)))</f>
      </c>
      <c r="N109" s="13">
        <f>IF(P109="","",IF(P109&lt;&gt;"OK","Revisar dados",IF(H109="Cancelado","Cancelado",IF(H109="Concluído",IF(K109&gt;J109,"Concluído em atraso","Concluído"),IF(J109&lt;Resumo!$H$3,"Atrasado",IF(J109-Resumo!$H$3&lt;=3,"Vence em até 3 dias","No prazo"))))))</f>
      </c>
      <c r="O109" s="9" t="n"/>
      <c r="P109" s="9">
        <f>IF(COUNTA(A109:L109,O109)=0,"",IFERROR(IF(AND(A109&lt;&gt;"",COUNTIF($A$6:$A$1000,A109)=1,F109&lt;&gt;"",ISNUMBER(Resumo!$H$3),ISNUMBER(B109),B109&gt;=1,B109=INT(B109),B109&lt;=Resumo!$H$3,AND(COUNTIF(Listas!$C$6:$C$105,C109)&gt;=1,C109&lt;&gt;"",COUNTIF(Listas!$A$6:$A$105,G109)=1,G109&lt;&gt;"",OR(H109="A fazer",H109="Em andamento",H109="Aguardando cliente",H109="Aguardando pagamento",H109="Concluído",H109="Cancelado"),OR(I109="Alta",I109="Média",I109="Baixa")),IF(H109="Concluído",AND(ISNUMBER(K109),K109&gt;=B109,K109&lt;=Resumo!$H$3),IF(H109="Cancelado",OR(K109="",AND(ISNUMBER(K109),K109&gt;=B109,K109&lt;=Resumo!$H$3)),K109="")),IF(H109="Cancelado",OR(J109="",AND(ISNUMBER(J109),J109&gt;=B109)),AND(ISNUMBER(J109),J109&gt;=B109)),ISNUMBER(L109),L109&gt;=0),"OK","Revisar dados"),"Revisar dados"))</f>
      </c>
    </row>
    <row r="110">
      <c r="A110" s="6"/>
      <c r="B110" s="33" t="n"/>
      <c r="C110" s="8" t="n"/>
      <c r="D110" s="9" t="n"/>
      <c r="E110" s="10" t="n"/>
      <c r="F110" s="9" t="n"/>
      <c r="G110" s="8" t="n"/>
      <c r="H110" s="8" t="n"/>
      <c r="I110" s="8" t="n"/>
      <c r="J110" s="33" t="n"/>
      <c r="K110" s="33" t="n"/>
      <c r="L110" s="56" t="n"/>
      <c r="M110" s="32">
        <f>IF(P110&lt;&gt;"OK","",IF(H110="Cancelado","",IF(H110="Concluído",K110-B110,Resumo!$H$3-B110)))</f>
      </c>
      <c r="N110" s="6">
        <f>IF(P110="","",IF(P110&lt;&gt;"OK","Revisar dados",IF(H110="Cancelado","Cancelado",IF(H110="Concluído",IF(K110&gt;J110,"Concluído em atraso","Concluído"),IF(J110&lt;Resumo!$H$3,"Atrasado",IF(J110-Resumo!$H$3&lt;=3,"Vence em até 3 dias","No prazo"))))))</f>
      </c>
      <c r="O110" s="9" t="n"/>
      <c r="P110" s="9">
        <f>IF(COUNTA(A110:L110,O110)=0,"",IFERROR(IF(AND(A110&lt;&gt;"",COUNTIF($A$6:$A$1000,A110)=1,F110&lt;&gt;"",ISNUMBER(Resumo!$H$3),ISNUMBER(B110),B110&gt;=1,B110=INT(B110),B110&lt;=Resumo!$H$3,AND(COUNTIF(Listas!$C$6:$C$105,C110)&gt;=1,C110&lt;&gt;"",COUNTIF(Listas!$A$6:$A$105,G110)=1,G110&lt;&gt;"",OR(H110="A fazer",H110="Em andamento",H110="Aguardando cliente",H110="Aguardando pagamento",H110="Concluído",H110="Cancelado"),OR(I110="Alta",I110="Média",I110="Baixa")),IF(H110="Concluído",AND(ISNUMBER(K110),K110&gt;=B110,K110&lt;=Resumo!$H$3),IF(H110="Cancelado",OR(K110="",AND(ISNUMBER(K110),K110&gt;=B110,K110&lt;=Resumo!$H$3)),K110="")),IF(H110="Cancelado",OR(J110="",AND(ISNUMBER(J110),J110&gt;=B110)),AND(ISNUMBER(J110),J110&gt;=B110)),ISNUMBER(L110),L110&gt;=0),"OK","Revisar dados"),"Revisar dados"))</f>
      </c>
    </row>
    <row r="111">
      <c r="A111" s="13"/>
      <c r="B111" s="33" t="n"/>
      <c r="C111" s="8" t="n"/>
      <c r="D111" s="9" t="n"/>
      <c r="E111" s="10" t="n"/>
      <c r="F111" s="9" t="n"/>
      <c r="G111" s="8" t="n"/>
      <c r="H111" s="8" t="n"/>
      <c r="I111" s="8" t="n"/>
      <c r="J111" s="33" t="n"/>
      <c r="K111" s="33" t="n"/>
      <c r="L111" s="56" t="n"/>
      <c r="M111" s="34">
        <f>IF(P111&lt;&gt;"OK","",IF(H111="Cancelado","",IF(H111="Concluído",K111-B111,Resumo!$H$3-B111)))</f>
      </c>
      <c r="N111" s="13">
        <f>IF(P111="","",IF(P111&lt;&gt;"OK","Revisar dados",IF(H111="Cancelado","Cancelado",IF(H111="Concluído",IF(K111&gt;J111,"Concluído em atraso","Concluído"),IF(J111&lt;Resumo!$H$3,"Atrasado",IF(J111-Resumo!$H$3&lt;=3,"Vence em até 3 dias","No prazo"))))))</f>
      </c>
      <c r="O111" s="9" t="n"/>
      <c r="P111" s="9">
        <f>IF(COUNTA(A111:L111,O111)=0,"",IFERROR(IF(AND(A111&lt;&gt;"",COUNTIF($A$6:$A$1000,A111)=1,F111&lt;&gt;"",ISNUMBER(Resumo!$H$3),ISNUMBER(B111),B111&gt;=1,B111=INT(B111),B111&lt;=Resumo!$H$3,AND(COUNTIF(Listas!$C$6:$C$105,C111)&gt;=1,C111&lt;&gt;"",COUNTIF(Listas!$A$6:$A$105,G111)=1,G111&lt;&gt;"",OR(H111="A fazer",H111="Em andamento",H111="Aguardando cliente",H111="Aguardando pagamento",H111="Concluído",H111="Cancelado"),OR(I111="Alta",I111="Média",I111="Baixa")),IF(H111="Concluído",AND(ISNUMBER(K111),K111&gt;=B111,K111&lt;=Resumo!$H$3),IF(H111="Cancelado",OR(K111="",AND(ISNUMBER(K111),K111&gt;=B111,K111&lt;=Resumo!$H$3)),K111="")),IF(H111="Cancelado",OR(J111="",AND(ISNUMBER(J111),J111&gt;=B111)),AND(ISNUMBER(J111),J111&gt;=B111)),ISNUMBER(L111),L111&gt;=0),"OK","Revisar dados"),"Revisar dados"))</f>
      </c>
    </row>
    <row r="112">
      <c r="A112" s="6"/>
      <c r="B112" s="33" t="n"/>
      <c r="C112" s="8" t="n"/>
      <c r="D112" s="9" t="n"/>
      <c r="E112" s="10" t="n"/>
      <c r="F112" s="9" t="n"/>
      <c r="G112" s="8" t="n"/>
      <c r="H112" s="8" t="n"/>
      <c r="I112" s="8" t="n"/>
      <c r="J112" s="33" t="n"/>
      <c r="K112" s="33" t="n"/>
      <c r="L112" s="56" t="n"/>
      <c r="M112" s="32">
        <f>IF(P112&lt;&gt;"OK","",IF(H112="Cancelado","",IF(H112="Concluído",K112-B112,Resumo!$H$3-B112)))</f>
      </c>
      <c r="N112" s="6">
        <f>IF(P112="","",IF(P112&lt;&gt;"OK","Revisar dados",IF(H112="Cancelado","Cancelado",IF(H112="Concluído",IF(K112&gt;J112,"Concluído em atraso","Concluído"),IF(J112&lt;Resumo!$H$3,"Atrasado",IF(J112-Resumo!$H$3&lt;=3,"Vence em até 3 dias","No prazo"))))))</f>
      </c>
      <c r="O112" s="9" t="n"/>
      <c r="P112" s="9">
        <f>IF(COUNTA(A112:L112,O112)=0,"",IFERROR(IF(AND(A112&lt;&gt;"",COUNTIF($A$6:$A$1000,A112)=1,F112&lt;&gt;"",ISNUMBER(Resumo!$H$3),ISNUMBER(B112),B112&gt;=1,B112=INT(B112),B112&lt;=Resumo!$H$3,AND(COUNTIF(Listas!$C$6:$C$105,C112)&gt;=1,C112&lt;&gt;"",COUNTIF(Listas!$A$6:$A$105,G112)=1,G112&lt;&gt;"",OR(H112="A fazer",H112="Em andamento",H112="Aguardando cliente",H112="Aguardando pagamento",H112="Concluído",H112="Cancelado"),OR(I112="Alta",I112="Média",I112="Baixa")),IF(H112="Concluído",AND(ISNUMBER(K112),K112&gt;=B112,K112&lt;=Resumo!$H$3),IF(H112="Cancelado",OR(K112="",AND(ISNUMBER(K112),K112&gt;=B112,K112&lt;=Resumo!$H$3)),K112="")),IF(H112="Cancelado",OR(J112="",AND(ISNUMBER(J112),J112&gt;=B112)),AND(ISNUMBER(J112),J112&gt;=B112)),ISNUMBER(L112),L112&gt;=0),"OK","Revisar dados"),"Revisar dados"))</f>
      </c>
    </row>
    <row r="113">
      <c r="A113" s="13"/>
      <c r="B113" s="33" t="n"/>
      <c r="C113" s="8" t="n"/>
      <c r="D113" s="9" t="n"/>
      <c r="E113" s="10" t="n"/>
      <c r="F113" s="9" t="n"/>
      <c r="G113" s="8" t="n"/>
      <c r="H113" s="8" t="n"/>
      <c r="I113" s="8" t="n"/>
      <c r="J113" s="33" t="n"/>
      <c r="K113" s="33" t="n"/>
      <c r="L113" s="56" t="n"/>
      <c r="M113" s="34">
        <f>IF(P113&lt;&gt;"OK","",IF(H113="Cancelado","",IF(H113="Concluído",K113-B113,Resumo!$H$3-B113)))</f>
      </c>
      <c r="N113" s="13">
        <f>IF(P113="","",IF(P113&lt;&gt;"OK","Revisar dados",IF(H113="Cancelado","Cancelado",IF(H113="Concluído",IF(K113&gt;J113,"Concluído em atraso","Concluído"),IF(J113&lt;Resumo!$H$3,"Atrasado",IF(J113-Resumo!$H$3&lt;=3,"Vence em até 3 dias","No prazo"))))))</f>
      </c>
      <c r="O113" s="9" t="n"/>
      <c r="P113" s="9">
        <f>IF(COUNTA(A113:L113,O113)=0,"",IFERROR(IF(AND(A113&lt;&gt;"",COUNTIF($A$6:$A$1000,A113)=1,F113&lt;&gt;"",ISNUMBER(Resumo!$H$3),ISNUMBER(B113),B113&gt;=1,B113=INT(B113),B113&lt;=Resumo!$H$3,AND(COUNTIF(Listas!$C$6:$C$105,C113)&gt;=1,C113&lt;&gt;"",COUNTIF(Listas!$A$6:$A$105,G113)=1,G113&lt;&gt;"",OR(H113="A fazer",H113="Em andamento",H113="Aguardando cliente",H113="Aguardando pagamento",H113="Concluído",H113="Cancelado"),OR(I113="Alta",I113="Média",I113="Baixa")),IF(H113="Concluído",AND(ISNUMBER(K113),K113&gt;=B113,K113&lt;=Resumo!$H$3),IF(H113="Cancelado",OR(K113="",AND(ISNUMBER(K113),K113&gt;=B113,K113&lt;=Resumo!$H$3)),K113="")),IF(H113="Cancelado",OR(J113="",AND(ISNUMBER(J113),J113&gt;=B113)),AND(ISNUMBER(J113),J113&gt;=B113)),ISNUMBER(L113),L113&gt;=0),"OK","Revisar dados"),"Revisar dados"))</f>
      </c>
    </row>
    <row r="114">
      <c r="A114" s="6"/>
      <c r="B114" s="33" t="n"/>
      <c r="C114" s="8" t="n"/>
      <c r="D114" s="9" t="n"/>
      <c r="E114" s="10" t="n"/>
      <c r="F114" s="9" t="n"/>
      <c r="G114" s="8" t="n"/>
      <c r="H114" s="8" t="n"/>
      <c r="I114" s="8" t="n"/>
      <c r="J114" s="33" t="n"/>
      <c r="K114" s="33" t="n"/>
      <c r="L114" s="56" t="n"/>
      <c r="M114" s="32">
        <f>IF(P114&lt;&gt;"OK","",IF(H114="Cancelado","",IF(H114="Concluído",K114-B114,Resumo!$H$3-B114)))</f>
      </c>
      <c r="N114" s="6">
        <f>IF(P114="","",IF(P114&lt;&gt;"OK","Revisar dados",IF(H114="Cancelado","Cancelado",IF(H114="Concluído",IF(K114&gt;J114,"Concluído em atraso","Concluído"),IF(J114&lt;Resumo!$H$3,"Atrasado",IF(J114-Resumo!$H$3&lt;=3,"Vence em até 3 dias","No prazo"))))))</f>
      </c>
      <c r="O114" s="9" t="n"/>
      <c r="P114" s="9">
        <f>IF(COUNTA(A114:L114,O114)=0,"",IFERROR(IF(AND(A114&lt;&gt;"",COUNTIF($A$6:$A$1000,A114)=1,F114&lt;&gt;"",ISNUMBER(Resumo!$H$3),ISNUMBER(B114),B114&gt;=1,B114=INT(B114),B114&lt;=Resumo!$H$3,AND(COUNTIF(Listas!$C$6:$C$105,C114)&gt;=1,C114&lt;&gt;"",COUNTIF(Listas!$A$6:$A$105,G114)=1,G114&lt;&gt;"",OR(H114="A fazer",H114="Em andamento",H114="Aguardando cliente",H114="Aguardando pagamento",H114="Concluído",H114="Cancelado"),OR(I114="Alta",I114="Média",I114="Baixa")),IF(H114="Concluído",AND(ISNUMBER(K114),K114&gt;=B114,K114&lt;=Resumo!$H$3),IF(H114="Cancelado",OR(K114="",AND(ISNUMBER(K114),K114&gt;=B114,K114&lt;=Resumo!$H$3)),K114="")),IF(H114="Cancelado",OR(J114="",AND(ISNUMBER(J114),J114&gt;=B114)),AND(ISNUMBER(J114),J114&gt;=B114)),ISNUMBER(L114),L114&gt;=0),"OK","Revisar dados"),"Revisar dados"))</f>
      </c>
    </row>
    <row r="115">
      <c r="A115" s="13"/>
      <c r="B115" s="33" t="n"/>
      <c r="C115" s="8" t="n"/>
      <c r="D115" s="9" t="n"/>
      <c r="E115" s="10" t="n"/>
      <c r="F115" s="9" t="n"/>
      <c r="G115" s="8" t="n"/>
      <c r="H115" s="8" t="n"/>
      <c r="I115" s="8" t="n"/>
      <c r="J115" s="33" t="n"/>
      <c r="K115" s="33" t="n"/>
      <c r="L115" s="56" t="n"/>
      <c r="M115" s="34">
        <f>IF(P115&lt;&gt;"OK","",IF(H115="Cancelado","",IF(H115="Concluído",K115-B115,Resumo!$H$3-B115)))</f>
      </c>
      <c r="N115" s="13">
        <f>IF(P115="","",IF(P115&lt;&gt;"OK","Revisar dados",IF(H115="Cancelado","Cancelado",IF(H115="Concluído",IF(K115&gt;J115,"Concluído em atraso","Concluído"),IF(J115&lt;Resumo!$H$3,"Atrasado",IF(J115-Resumo!$H$3&lt;=3,"Vence em até 3 dias","No prazo"))))))</f>
      </c>
      <c r="O115" s="9" t="n"/>
      <c r="P115" s="9">
        <f>IF(COUNTA(A115:L115,O115)=0,"",IFERROR(IF(AND(A115&lt;&gt;"",COUNTIF($A$6:$A$1000,A115)=1,F115&lt;&gt;"",ISNUMBER(Resumo!$H$3),ISNUMBER(B115),B115&gt;=1,B115=INT(B115),B115&lt;=Resumo!$H$3,AND(COUNTIF(Listas!$C$6:$C$105,C115)&gt;=1,C115&lt;&gt;"",COUNTIF(Listas!$A$6:$A$105,G115)=1,G115&lt;&gt;"",OR(H115="A fazer",H115="Em andamento",H115="Aguardando cliente",H115="Aguardando pagamento",H115="Concluído",H115="Cancelado"),OR(I115="Alta",I115="Média",I115="Baixa")),IF(H115="Concluído",AND(ISNUMBER(K115),K115&gt;=B115,K115&lt;=Resumo!$H$3),IF(H115="Cancelado",OR(K115="",AND(ISNUMBER(K115),K115&gt;=B115,K115&lt;=Resumo!$H$3)),K115="")),IF(H115="Cancelado",OR(J115="",AND(ISNUMBER(J115),J115&gt;=B115)),AND(ISNUMBER(J115),J115&gt;=B115)),ISNUMBER(L115),L115&gt;=0),"OK","Revisar dados"),"Revisar dados"))</f>
      </c>
    </row>
    <row r="116">
      <c r="A116" s="6"/>
      <c r="B116" s="33" t="n"/>
      <c r="C116" s="8" t="n"/>
      <c r="D116" s="9" t="n"/>
      <c r="E116" s="10" t="n"/>
      <c r="F116" s="9" t="n"/>
      <c r="G116" s="8" t="n"/>
      <c r="H116" s="8" t="n"/>
      <c r="I116" s="8" t="n"/>
      <c r="J116" s="33" t="n"/>
      <c r="K116" s="33" t="n"/>
      <c r="L116" s="56" t="n"/>
      <c r="M116" s="32">
        <f>IF(P116&lt;&gt;"OK","",IF(H116="Cancelado","",IF(H116="Concluído",K116-B116,Resumo!$H$3-B116)))</f>
      </c>
      <c r="N116" s="6">
        <f>IF(P116="","",IF(P116&lt;&gt;"OK","Revisar dados",IF(H116="Cancelado","Cancelado",IF(H116="Concluído",IF(K116&gt;J116,"Concluído em atraso","Concluído"),IF(J116&lt;Resumo!$H$3,"Atrasado",IF(J116-Resumo!$H$3&lt;=3,"Vence em até 3 dias","No prazo"))))))</f>
      </c>
      <c r="O116" s="9" t="n"/>
      <c r="P116" s="9">
        <f>IF(COUNTA(A116:L116,O116)=0,"",IFERROR(IF(AND(A116&lt;&gt;"",COUNTIF($A$6:$A$1000,A116)=1,F116&lt;&gt;"",ISNUMBER(Resumo!$H$3),ISNUMBER(B116),B116&gt;=1,B116=INT(B116),B116&lt;=Resumo!$H$3,AND(COUNTIF(Listas!$C$6:$C$105,C116)&gt;=1,C116&lt;&gt;"",COUNTIF(Listas!$A$6:$A$105,G116)=1,G116&lt;&gt;"",OR(H116="A fazer",H116="Em andamento",H116="Aguardando cliente",H116="Aguardando pagamento",H116="Concluído",H116="Cancelado"),OR(I116="Alta",I116="Média",I116="Baixa")),IF(H116="Concluído",AND(ISNUMBER(K116),K116&gt;=B116,K116&lt;=Resumo!$H$3),IF(H116="Cancelado",OR(K116="",AND(ISNUMBER(K116),K116&gt;=B116,K116&lt;=Resumo!$H$3)),K116="")),IF(H116="Cancelado",OR(J116="",AND(ISNUMBER(J116),J116&gt;=B116)),AND(ISNUMBER(J116),J116&gt;=B116)),ISNUMBER(L116),L116&gt;=0),"OK","Revisar dados"),"Revisar dados"))</f>
      </c>
    </row>
    <row r="117">
      <c r="A117" s="13"/>
      <c r="B117" s="33" t="n"/>
      <c r="C117" s="8" t="n"/>
      <c r="D117" s="9" t="n"/>
      <c r="E117" s="10" t="n"/>
      <c r="F117" s="9" t="n"/>
      <c r="G117" s="8" t="n"/>
      <c r="H117" s="8" t="n"/>
      <c r="I117" s="8" t="n"/>
      <c r="J117" s="33" t="n"/>
      <c r="K117" s="33" t="n"/>
      <c r="L117" s="56" t="n"/>
      <c r="M117" s="34">
        <f>IF(P117&lt;&gt;"OK","",IF(H117="Cancelado","",IF(H117="Concluído",K117-B117,Resumo!$H$3-B117)))</f>
      </c>
      <c r="N117" s="13">
        <f>IF(P117="","",IF(P117&lt;&gt;"OK","Revisar dados",IF(H117="Cancelado","Cancelado",IF(H117="Concluído",IF(K117&gt;J117,"Concluído em atraso","Concluído"),IF(J117&lt;Resumo!$H$3,"Atrasado",IF(J117-Resumo!$H$3&lt;=3,"Vence em até 3 dias","No prazo"))))))</f>
      </c>
      <c r="O117" s="9" t="n"/>
      <c r="P117" s="9">
        <f>IF(COUNTA(A117:L117,O117)=0,"",IFERROR(IF(AND(A117&lt;&gt;"",COUNTIF($A$6:$A$1000,A117)=1,F117&lt;&gt;"",ISNUMBER(Resumo!$H$3),ISNUMBER(B117),B117&gt;=1,B117=INT(B117),B117&lt;=Resumo!$H$3,AND(COUNTIF(Listas!$C$6:$C$105,C117)&gt;=1,C117&lt;&gt;"",COUNTIF(Listas!$A$6:$A$105,G117)=1,G117&lt;&gt;"",OR(H117="A fazer",H117="Em andamento",H117="Aguardando cliente",H117="Aguardando pagamento",H117="Concluído",H117="Cancelado"),OR(I117="Alta",I117="Média",I117="Baixa")),IF(H117="Concluído",AND(ISNUMBER(K117),K117&gt;=B117,K117&lt;=Resumo!$H$3),IF(H117="Cancelado",OR(K117="",AND(ISNUMBER(K117),K117&gt;=B117,K117&lt;=Resumo!$H$3)),K117="")),IF(H117="Cancelado",OR(J117="",AND(ISNUMBER(J117),J117&gt;=B117)),AND(ISNUMBER(J117),J117&gt;=B117)),ISNUMBER(L117),L117&gt;=0),"OK","Revisar dados"),"Revisar dados"))</f>
      </c>
    </row>
    <row r="118">
      <c r="A118" s="6"/>
      <c r="B118" s="33" t="n"/>
      <c r="C118" s="8" t="n"/>
      <c r="D118" s="9" t="n"/>
      <c r="E118" s="10" t="n"/>
      <c r="F118" s="9" t="n"/>
      <c r="G118" s="8" t="n"/>
      <c r="H118" s="8" t="n"/>
      <c r="I118" s="8" t="n"/>
      <c r="J118" s="33" t="n"/>
      <c r="K118" s="33" t="n"/>
      <c r="L118" s="56" t="n"/>
      <c r="M118" s="32">
        <f>IF(P118&lt;&gt;"OK","",IF(H118="Cancelado","",IF(H118="Concluído",K118-B118,Resumo!$H$3-B118)))</f>
      </c>
      <c r="N118" s="6">
        <f>IF(P118="","",IF(P118&lt;&gt;"OK","Revisar dados",IF(H118="Cancelado","Cancelado",IF(H118="Concluído",IF(K118&gt;J118,"Concluído em atraso","Concluído"),IF(J118&lt;Resumo!$H$3,"Atrasado",IF(J118-Resumo!$H$3&lt;=3,"Vence em até 3 dias","No prazo"))))))</f>
      </c>
      <c r="O118" s="9" t="n"/>
      <c r="P118" s="9">
        <f>IF(COUNTA(A118:L118,O118)=0,"",IFERROR(IF(AND(A118&lt;&gt;"",COUNTIF($A$6:$A$1000,A118)=1,F118&lt;&gt;"",ISNUMBER(Resumo!$H$3),ISNUMBER(B118),B118&gt;=1,B118=INT(B118),B118&lt;=Resumo!$H$3,AND(COUNTIF(Listas!$C$6:$C$105,C118)&gt;=1,C118&lt;&gt;"",COUNTIF(Listas!$A$6:$A$105,G118)=1,G118&lt;&gt;"",OR(H118="A fazer",H118="Em andamento",H118="Aguardando cliente",H118="Aguardando pagamento",H118="Concluído",H118="Cancelado"),OR(I118="Alta",I118="Média",I118="Baixa")),IF(H118="Concluído",AND(ISNUMBER(K118),K118&gt;=B118,K118&lt;=Resumo!$H$3),IF(H118="Cancelado",OR(K118="",AND(ISNUMBER(K118),K118&gt;=B118,K118&lt;=Resumo!$H$3)),K118="")),IF(H118="Cancelado",OR(J118="",AND(ISNUMBER(J118),J118&gt;=B118)),AND(ISNUMBER(J118),J118&gt;=B118)),ISNUMBER(L118),L118&gt;=0),"OK","Revisar dados"),"Revisar dados"))</f>
      </c>
    </row>
    <row r="119">
      <c r="A119" s="13"/>
      <c r="B119" s="33" t="n"/>
      <c r="C119" s="8" t="n"/>
      <c r="D119" s="9" t="n"/>
      <c r="E119" s="10" t="n"/>
      <c r="F119" s="9" t="n"/>
      <c r="G119" s="8" t="n"/>
      <c r="H119" s="8" t="n"/>
      <c r="I119" s="8" t="n"/>
      <c r="J119" s="33" t="n"/>
      <c r="K119" s="33" t="n"/>
      <c r="L119" s="56" t="n"/>
      <c r="M119" s="34">
        <f>IF(P119&lt;&gt;"OK","",IF(H119="Cancelado","",IF(H119="Concluído",K119-B119,Resumo!$H$3-B119)))</f>
      </c>
      <c r="N119" s="13">
        <f>IF(P119="","",IF(P119&lt;&gt;"OK","Revisar dados",IF(H119="Cancelado","Cancelado",IF(H119="Concluído",IF(K119&gt;J119,"Concluído em atraso","Concluído"),IF(J119&lt;Resumo!$H$3,"Atrasado",IF(J119-Resumo!$H$3&lt;=3,"Vence em até 3 dias","No prazo"))))))</f>
      </c>
      <c r="O119" s="9" t="n"/>
      <c r="P119" s="9">
        <f>IF(COUNTA(A119:L119,O119)=0,"",IFERROR(IF(AND(A119&lt;&gt;"",COUNTIF($A$6:$A$1000,A119)=1,F119&lt;&gt;"",ISNUMBER(Resumo!$H$3),ISNUMBER(B119),B119&gt;=1,B119=INT(B119),B119&lt;=Resumo!$H$3,AND(COUNTIF(Listas!$C$6:$C$105,C119)&gt;=1,C119&lt;&gt;"",COUNTIF(Listas!$A$6:$A$105,G119)=1,G119&lt;&gt;"",OR(H119="A fazer",H119="Em andamento",H119="Aguardando cliente",H119="Aguardando pagamento",H119="Concluído",H119="Cancelado"),OR(I119="Alta",I119="Média",I119="Baixa")),IF(H119="Concluído",AND(ISNUMBER(K119),K119&gt;=B119,K119&lt;=Resumo!$H$3),IF(H119="Cancelado",OR(K119="",AND(ISNUMBER(K119),K119&gt;=B119,K119&lt;=Resumo!$H$3)),K119="")),IF(H119="Cancelado",OR(J119="",AND(ISNUMBER(J119),J119&gt;=B119)),AND(ISNUMBER(J119),J119&gt;=B119)),ISNUMBER(L119),L119&gt;=0),"OK","Revisar dados"),"Revisar dados"))</f>
      </c>
    </row>
    <row r="120">
      <c r="A120" s="6"/>
      <c r="B120" s="33" t="n"/>
      <c r="C120" s="8" t="n"/>
      <c r="D120" s="9" t="n"/>
      <c r="E120" s="10" t="n"/>
      <c r="F120" s="9" t="n"/>
      <c r="G120" s="8" t="n"/>
      <c r="H120" s="8" t="n"/>
      <c r="I120" s="8" t="n"/>
      <c r="J120" s="33" t="n"/>
      <c r="K120" s="33" t="n"/>
      <c r="L120" s="56" t="n"/>
      <c r="M120" s="32">
        <f>IF(P120&lt;&gt;"OK","",IF(H120="Cancelado","",IF(H120="Concluído",K120-B120,Resumo!$H$3-B120)))</f>
      </c>
      <c r="N120" s="6">
        <f>IF(P120="","",IF(P120&lt;&gt;"OK","Revisar dados",IF(H120="Cancelado","Cancelado",IF(H120="Concluído",IF(K120&gt;J120,"Concluído em atraso","Concluído"),IF(J120&lt;Resumo!$H$3,"Atrasado",IF(J120-Resumo!$H$3&lt;=3,"Vence em até 3 dias","No prazo"))))))</f>
      </c>
      <c r="O120" s="9" t="n"/>
      <c r="P120" s="9">
        <f>IF(COUNTA(A120:L120,O120)=0,"",IFERROR(IF(AND(A120&lt;&gt;"",COUNTIF($A$6:$A$1000,A120)=1,F120&lt;&gt;"",ISNUMBER(Resumo!$H$3),ISNUMBER(B120),B120&gt;=1,B120=INT(B120),B120&lt;=Resumo!$H$3,AND(COUNTIF(Listas!$C$6:$C$105,C120)&gt;=1,C120&lt;&gt;"",COUNTIF(Listas!$A$6:$A$105,G120)=1,G120&lt;&gt;"",OR(H120="A fazer",H120="Em andamento",H120="Aguardando cliente",H120="Aguardando pagamento",H120="Concluído",H120="Cancelado"),OR(I120="Alta",I120="Média",I120="Baixa")),IF(H120="Concluído",AND(ISNUMBER(K120),K120&gt;=B120,K120&lt;=Resumo!$H$3),IF(H120="Cancelado",OR(K120="",AND(ISNUMBER(K120),K120&gt;=B120,K120&lt;=Resumo!$H$3)),K120="")),IF(H120="Cancelado",OR(J120="",AND(ISNUMBER(J120),J120&gt;=B120)),AND(ISNUMBER(J120),J120&gt;=B120)),ISNUMBER(L120),L120&gt;=0),"OK","Revisar dados"),"Revisar dados"))</f>
      </c>
    </row>
    <row r="121">
      <c r="A121" s="13"/>
      <c r="B121" s="33" t="n"/>
      <c r="C121" s="8" t="n"/>
      <c r="D121" s="9" t="n"/>
      <c r="E121" s="10" t="n"/>
      <c r="F121" s="9" t="n"/>
      <c r="G121" s="8" t="n"/>
      <c r="H121" s="8" t="n"/>
      <c r="I121" s="8" t="n"/>
      <c r="J121" s="33" t="n"/>
      <c r="K121" s="33" t="n"/>
      <c r="L121" s="56" t="n"/>
      <c r="M121" s="34">
        <f>IF(P121&lt;&gt;"OK","",IF(H121="Cancelado","",IF(H121="Concluído",K121-B121,Resumo!$H$3-B121)))</f>
      </c>
      <c r="N121" s="13">
        <f>IF(P121="","",IF(P121&lt;&gt;"OK","Revisar dados",IF(H121="Cancelado","Cancelado",IF(H121="Concluído",IF(K121&gt;J121,"Concluído em atraso","Concluído"),IF(J121&lt;Resumo!$H$3,"Atrasado",IF(J121-Resumo!$H$3&lt;=3,"Vence em até 3 dias","No prazo"))))))</f>
      </c>
      <c r="O121" s="9" t="n"/>
      <c r="P121" s="9">
        <f>IF(COUNTA(A121:L121,O121)=0,"",IFERROR(IF(AND(A121&lt;&gt;"",COUNTIF($A$6:$A$1000,A121)=1,F121&lt;&gt;"",ISNUMBER(Resumo!$H$3),ISNUMBER(B121),B121&gt;=1,B121=INT(B121),B121&lt;=Resumo!$H$3,AND(COUNTIF(Listas!$C$6:$C$105,C121)&gt;=1,C121&lt;&gt;"",COUNTIF(Listas!$A$6:$A$105,G121)=1,G121&lt;&gt;"",OR(H121="A fazer",H121="Em andamento",H121="Aguardando cliente",H121="Aguardando pagamento",H121="Concluído",H121="Cancelado"),OR(I121="Alta",I121="Média",I121="Baixa")),IF(H121="Concluído",AND(ISNUMBER(K121),K121&gt;=B121,K121&lt;=Resumo!$H$3),IF(H121="Cancelado",OR(K121="",AND(ISNUMBER(K121),K121&gt;=B121,K121&lt;=Resumo!$H$3)),K121="")),IF(H121="Cancelado",OR(J121="",AND(ISNUMBER(J121),J121&gt;=B121)),AND(ISNUMBER(J121),J121&gt;=B121)),ISNUMBER(L121),L121&gt;=0),"OK","Revisar dados"),"Revisar dados"))</f>
      </c>
    </row>
    <row r="122">
      <c r="A122" s="6"/>
      <c r="B122" s="33" t="n"/>
      <c r="C122" s="8" t="n"/>
      <c r="D122" s="9" t="n"/>
      <c r="E122" s="10" t="n"/>
      <c r="F122" s="9" t="n"/>
      <c r="G122" s="8" t="n"/>
      <c r="H122" s="8" t="n"/>
      <c r="I122" s="8" t="n"/>
      <c r="J122" s="33" t="n"/>
      <c r="K122" s="33" t="n"/>
      <c r="L122" s="56" t="n"/>
      <c r="M122" s="32">
        <f>IF(P122&lt;&gt;"OK","",IF(H122="Cancelado","",IF(H122="Concluído",K122-B122,Resumo!$H$3-B122)))</f>
      </c>
      <c r="N122" s="6">
        <f>IF(P122="","",IF(P122&lt;&gt;"OK","Revisar dados",IF(H122="Cancelado","Cancelado",IF(H122="Concluído",IF(K122&gt;J122,"Concluído em atraso","Concluído"),IF(J122&lt;Resumo!$H$3,"Atrasado",IF(J122-Resumo!$H$3&lt;=3,"Vence em até 3 dias","No prazo"))))))</f>
      </c>
      <c r="O122" s="9" t="n"/>
      <c r="P122" s="9">
        <f>IF(COUNTA(A122:L122,O122)=0,"",IFERROR(IF(AND(A122&lt;&gt;"",COUNTIF($A$6:$A$1000,A122)=1,F122&lt;&gt;"",ISNUMBER(Resumo!$H$3),ISNUMBER(B122),B122&gt;=1,B122=INT(B122),B122&lt;=Resumo!$H$3,AND(COUNTIF(Listas!$C$6:$C$105,C122)&gt;=1,C122&lt;&gt;"",COUNTIF(Listas!$A$6:$A$105,G122)=1,G122&lt;&gt;"",OR(H122="A fazer",H122="Em andamento",H122="Aguardando cliente",H122="Aguardando pagamento",H122="Concluído",H122="Cancelado"),OR(I122="Alta",I122="Média",I122="Baixa")),IF(H122="Concluído",AND(ISNUMBER(K122),K122&gt;=B122,K122&lt;=Resumo!$H$3),IF(H122="Cancelado",OR(K122="",AND(ISNUMBER(K122),K122&gt;=B122,K122&lt;=Resumo!$H$3)),K122="")),IF(H122="Cancelado",OR(J122="",AND(ISNUMBER(J122),J122&gt;=B122)),AND(ISNUMBER(J122),J122&gt;=B122)),ISNUMBER(L122),L122&gt;=0),"OK","Revisar dados"),"Revisar dados"))</f>
      </c>
    </row>
    <row r="123">
      <c r="A123" s="13"/>
      <c r="B123" s="33" t="n"/>
      <c r="C123" s="8" t="n"/>
      <c r="D123" s="9" t="n"/>
      <c r="E123" s="10" t="n"/>
      <c r="F123" s="9" t="n"/>
      <c r="G123" s="8" t="n"/>
      <c r="H123" s="8" t="n"/>
      <c r="I123" s="8" t="n"/>
      <c r="J123" s="33" t="n"/>
      <c r="K123" s="33" t="n"/>
      <c r="L123" s="56" t="n"/>
      <c r="M123" s="34">
        <f>IF(P123&lt;&gt;"OK","",IF(H123="Cancelado","",IF(H123="Concluído",K123-B123,Resumo!$H$3-B123)))</f>
      </c>
      <c r="N123" s="13">
        <f>IF(P123="","",IF(P123&lt;&gt;"OK","Revisar dados",IF(H123="Cancelado","Cancelado",IF(H123="Concluído",IF(K123&gt;J123,"Concluído em atraso","Concluído"),IF(J123&lt;Resumo!$H$3,"Atrasado",IF(J123-Resumo!$H$3&lt;=3,"Vence em até 3 dias","No prazo"))))))</f>
      </c>
      <c r="O123" s="9" t="n"/>
      <c r="P123" s="9">
        <f>IF(COUNTA(A123:L123,O123)=0,"",IFERROR(IF(AND(A123&lt;&gt;"",COUNTIF($A$6:$A$1000,A123)=1,F123&lt;&gt;"",ISNUMBER(Resumo!$H$3),ISNUMBER(B123),B123&gt;=1,B123=INT(B123),B123&lt;=Resumo!$H$3,AND(COUNTIF(Listas!$C$6:$C$105,C123)&gt;=1,C123&lt;&gt;"",COUNTIF(Listas!$A$6:$A$105,G123)=1,G123&lt;&gt;"",OR(H123="A fazer",H123="Em andamento",H123="Aguardando cliente",H123="Aguardando pagamento",H123="Concluído",H123="Cancelado"),OR(I123="Alta",I123="Média",I123="Baixa")),IF(H123="Concluído",AND(ISNUMBER(K123),K123&gt;=B123,K123&lt;=Resumo!$H$3),IF(H123="Cancelado",OR(K123="",AND(ISNUMBER(K123),K123&gt;=B123,K123&lt;=Resumo!$H$3)),K123="")),IF(H123="Cancelado",OR(J123="",AND(ISNUMBER(J123),J123&gt;=B123)),AND(ISNUMBER(J123),J123&gt;=B123)),ISNUMBER(L123),L123&gt;=0),"OK","Revisar dados"),"Revisar dados"))</f>
      </c>
    </row>
    <row r="124">
      <c r="A124" s="6"/>
      <c r="B124" s="33" t="n"/>
      <c r="C124" s="8" t="n"/>
      <c r="D124" s="9" t="n"/>
      <c r="E124" s="10" t="n"/>
      <c r="F124" s="9" t="n"/>
      <c r="G124" s="8" t="n"/>
      <c r="H124" s="8" t="n"/>
      <c r="I124" s="8" t="n"/>
      <c r="J124" s="33" t="n"/>
      <c r="K124" s="33" t="n"/>
      <c r="L124" s="56" t="n"/>
      <c r="M124" s="32">
        <f>IF(P124&lt;&gt;"OK","",IF(H124="Cancelado","",IF(H124="Concluído",K124-B124,Resumo!$H$3-B124)))</f>
      </c>
      <c r="N124" s="6">
        <f>IF(P124="","",IF(P124&lt;&gt;"OK","Revisar dados",IF(H124="Cancelado","Cancelado",IF(H124="Concluído",IF(K124&gt;J124,"Concluído em atraso","Concluído"),IF(J124&lt;Resumo!$H$3,"Atrasado",IF(J124-Resumo!$H$3&lt;=3,"Vence em até 3 dias","No prazo"))))))</f>
      </c>
      <c r="O124" s="9" t="n"/>
      <c r="P124" s="9">
        <f>IF(COUNTA(A124:L124,O124)=0,"",IFERROR(IF(AND(A124&lt;&gt;"",COUNTIF($A$6:$A$1000,A124)=1,F124&lt;&gt;"",ISNUMBER(Resumo!$H$3),ISNUMBER(B124),B124&gt;=1,B124=INT(B124),B124&lt;=Resumo!$H$3,AND(COUNTIF(Listas!$C$6:$C$105,C124)&gt;=1,C124&lt;&gt;"",COUNTIF(Listas!$A$6:$A$105,G124)=1,G124&lt;&gt;"",OR(H124="A fazer",H124="Em andamento",H124="Aguardando cliente",H124="Aguardando pagamento",H124="Concluído",H124="Cancelado"),OR(I124="Alta",I124="Média",I124="Baixa")),IF(H124="Concluído",AND(ISNUMBER(K124),K124&gt;=B124,K124&lt;=Resumo!$H$3),IF(H124="Cancelado",OR(K124="",AND(ISNUMBER(K124),K124&gt;=B124,K124&lt;=Resumo!$H$3)),K124="")),IF(H124="Cancelado",OR(J124="",AND(ISNUMBER(J124),J124&gt;=B124)),AND(ISNUMBER(J124),J124&gt;=B124)),ISNUMBER(L124),L124&gt;=0),"OK","Revisar dados"),"Revisar dados"))</f>
      </c>
    </row>
    <row r="125">
      <c r="A125" s="13"/>
      <c r="B125" s="33" t="n"/>
      <c r="C125" s="8" t="n"/>
      <c r="D125" s="9" t="n"/>
      <c r="E125" s="10" t="n"/>
      <c r="F125" s="9" t="n"/>
      <c r="G125" s="8" t="n"/>
      <c r="H125" s="8" t="n"/>
      <c r="I125" s="8" t="n"/>
      <c r="J125" s="33" t="n"/>
      <c r="K125" s="33" t="n"/>
      <c r="L125" s="56" t="n"/>
      <c r="M125" s="34">
        <f>IF(P125&lt;&gt;"OK","",IF(H125="Cancelado","",IF(H125="Concluído",K125-B125,Resumo!$H$3-B125)))</f>
      </c>
      <c r="N125" s="13">
        <f>IF(P125="","",IF(P125&lt;&gt;"OK","Revisar dados",IF(H125="Cancelado","Cancelado",IF(H125="Concluído",IF(K125&gt;J125,"Concluído em atraso","Concluído"),IF(J125&lt;Resumo!$H$3,"Atrasado",IF(J125-Resumo!$H$3&lt;=3,"Vence em até 3 dias","No prazo"))))))</f>
      </c>
      <c r="O125" s="9" t="n"/>
      <c r="P125" s="9">
        <f>IF(COUNTA(A125:L125,O125)=0,"",IFERROR(IF(AND(A125&lt;&gt;"",COUNTIF($A$6:$A$1000,A125)=1,F125&lt;&gt;"",ISNUMBER(Resumo!$H$3),ISNUMBER(B125),B125&gt;=1,B125=INT(B125),B125&lt;=Resumo!$H$3,AND(COUNTIF(Listas!$C$6:$C$105,C125)&gt;=1,C125&lt;&gt;"",COUNTIF(Listas!$A$6:$A$105,G125)=1,G125&lt;&gt;"",OR(H125="A fazer",H125="Em andamento",H125="Aguardando cliente",H125="Aguardando pagamento",H125="Concluído",H125="Cancelado"),OR(I125="Alta",I125="Média",I125="Baixa")),IF(H125="Concluído",AND(ISNUMBER(K125),K125&gt;=B125,K125&lt;=Resumo!$H$3),IF(H125="Cancelado",OR(K125="",AND(ISNUMBER(K125),K125&gt;=B125,K125&lt;=Resumo!$H$3)),K125="")),IF(H125="Cancelado",OR(J125="",AND(ISNUMBER(J125),J125&gt;=B125)),AND(ISNUMBER(J125),J125&gt;=B125)),ISNUMBER(L125),L125&gt;=0),"OK","Revisar dados"),"Revisar dados"))</f>
      </c>
    </row>
    <row r="126">
      <c r="A126" s="6"/>
      <c r="B126" s="33" t="n"/>
      <c r="C126" s="8" t="n"/>
      <c r="D126" s="9" t="n"/>
      <c r="E126" s="10" t="n"/>
      <c r="F126" s="9" t="n"/>
      <c r="G126" s="8" t="n"/>
      <c r="H126" s="8" t="n"/>
      <c r="I126" s="8" t="n"/>
      <c r="J126" s="33" t="n"/>
      <c r="K126" s="33" t="n"/>
      <c r="L126" s="56" t="n"/>
      <c r="M126" s="32">
        <f>IF(P126&lt;&gt;"OK","",IF(H126="Cancelado","",IF(H126="Concluído",K126-B126,Resumo!$H$3-B126)))</f>
      </c>
      <c r="N126" s="6">
        <f>IF(P126="","",IF(P126&lt;&gt;"OK","Revisar dados",IF(H126="Cancelado","Cancelado",IF(H126="Concluído",IF(K126&gt;J126,"Concluído em atraso","Concluído"),IF(J126&lt;Resumo!$H$3,"Atrasado",IF(J126-Resumo!$H$3&lt;=3,"Vence em até 3 dias","No prazo"))))))</f>
      </c>
      <c r="O126" s="9" t="n"/>
      <c r="P126" s="9">
        <f>IF(COUNTA(A126:L126,O126)=0,"",IFERROR(IF(AND(A126&lt;&gt;"",COUNTIF($A$6:$A$1000,A126)=1,F126&lt;&gt;"",ISNUMBER(Resumo!$H$3),ISNUMBER(B126),B126&gt;=1,B126=INT(B126),B126&lt;=Resumo!$H$3,AND(COUNTIF(Listas!$C$6:$C$105,C126)&gt;=1,C126&lt;&gt;"",COUNTIF(Listas!$A$6:$A$105,G126)=1,G126&lt;&gt;"",OR(H126="A fazer",H126="Em andamento",H126="Aguardando cliente",H126="Aguardando pagamento",H126="Concluído",H126="Cancelado"),OR(I126="Alta",I126="Média",I126="Baixa")),IF(H126="Concluído",AND(ISNUMBER(K126),K126&gt;=B126,K126&lt;=Resumo!$H$3),IF(H126="Cancelado",OR(K126="",AND(ISNUMBER(K126),K126&gt;=B126,K126&lt;=Resumo!$H$3)),K126="")),IF(H126="Cancelado",OR(J126="",AND(ISNUMBER(J126),J126&gt;=B126)),AND(ISNUMBER(J126),J126&gt;=B126)),ISNUMBER(L126),L126&gt;=0),"OK","Revisar dados"),"Revisar dados"))</f>
      </c>
    </row>
    <row r="127">
      <c r="A127" s="13"/>
      <c r="B127" s="33" t="n"/>
      <c r="C127" s="8" t="n"/>
      <c r="D127" s="9" t="n"/>
      <c r="E127" s="10" t="n"/>
      <c r="F127" s="9" t="n"/>
      <c r="G127" s="8" t="n"/>
      <c r="H127" s="8" t="n"/>
      <c r="I127" s="8" t="n"/>
      <c r="J127" s="33" t="n"/>
      <c r="K127" s="33" t="n"/>
      <c r="L127" s="56" t="n"/>
      <c r="M127" s="34">
        <f>IF(P127&lt;&gt;"OK","",IF(H127="Cancelado","",IF(H127="Concluído",K127-B127,Resumo!$H$3-B127)))</f>
      </c>
      <c r="N127" s="13">
        <f>IF(P127="","",IF(P127&lt;&gt;"OK","Revisar dados",IF(H127="Cancelado","Cancelado",IF(H127="Concluído",IF(K127&gt;J127,"Concluído em atraso","Concluído"),IF(J127&lt;Resumo!$H$3,"Atrasado",IF(J127-Resumo!$H$3&lt;=3,"Vence em até 3 dias","No prazo"))))))</f>
      </c>
      <c r="O127" s="9" t="n"/>
      <c r="P127" s="9">
        <f>IF(COUNTA(A127:L127,O127)=0,"",IFERROR(IF(AND(A127&lt;&gt;"",COUNTIF($A$6:$A$1000,A127)=1,F127&lt;&gt;"",ISNUMBER(Resumo!$H$3),ISNUMBER(B127),B127&gt;=1,B127=INT(B127),B127&lt;=Resumo!$H$3,AND(COUNTIF(Listas!$C$6:$C$105,C127)&gt;=1,C127&lt;&gt;"",COUNTIF(Listas!$A$6:$A$105,G127)=1,G127&lt;&gt;"",OR(H127="A fazer",H127="Em andamento",H127="Aguardando cliente",H127="Aguardando pagamento",H127="Concluído",H127="Cancelado"),OR(I127="Alta",I127="Média",I127="Baixa")),IF(H127="Concluído",AND(ISNUMBER(K127),K127&gt;=B127,K127&lt;=Resumo!$H$3),IF(H127="Cancelado",OR(K127="",AND(ISNUMBER(K127),K127&gt;=B127,K127&lt;=Resumo!$H$3)),K127="")),IF(H127="Cancelado",OR(J127="",AND(ISNUMBER(J127),J127&gt;=B127)),AND(ISNUMBER(J127),J127&gt;=B127)),ISNUMBER(L127),L127&gt;=0),"OK","Revisar dados"),"Revisar dados"))</f>
      </c>
    </row>
    <row r="128">
      <c r="A128" s="6"/>
      <c r="B128" s="33" t="n"/>
      <c r="C128" s="8" t="n"/>
      <c r="D128" s="9" t="n"/>
      <c r="E128" s="10" t="n"/>
      <c r="F128" s="9" t="n"/>
      <c r="G128" s="8" t="n"/>
      <c r="H128" s="8" t="n"/>
      <c r="I128" s="8" t="n"/>
      <c r="J128" s="33" t="n"/>
      <c r="K128" s="33" t="n"/>
      <c r="L128" s="56" t="n"/>
      <c r="M128" s="32">
        <f>IF(P128&lt;&gt;"OK","",IF(H128="Cancelado","",IF(H128="Concluído",K128-B128,Resumo!$H$3-B128)))</f>
      </c>
      <c r="N128" s="6">
        <f>IF(P128="","",IF(P128&lt;&gt;"OK","Revisar dados",IF(H128="Cancelado","Cancelado",IF(H128="Concluído",IF(K128&gt;J128,"Concluído em atraso","Concluído"),IF(J128&lt;Resumo!$H$3,"Atrasado",IF(J128-Resumo!$H$3&lt;=3,"Vence em até 3 dias","No prazo"))))))</f>
      </c>
      <c r="O128" s="9" t="n"/>
      <c r="P128" s="9">
        <f>IF(COUNTA(A128:L128,O128)=0,"",IFERROR(IF(AND(A128&lt;&gt;"",COUNTIF($A$6:$A$1000,A128)=1,F128&lt;&gt;"",ISNUMBER(Resumo!$H$3),ISNUMBER(B128),B128&gt;=1,B128=INT(B128),B128&lt;=Resumo!$H$3,AND(COUNTIF(Listas!$C$6:$C$105,C128)&gt;=1,C128&lt;&gt;"",COUNTIF(Listas!$A$6:$A$105,G128)=1,G128&lt;&gt;"",OR(H128="A fazer",H128="Em andamento",H128="Aguardando cliente",H128="Aguardando pagamento",H128="Concluído",H128="Cancelado"),OR(I128="Alta",I128="Média",I128="Baixa")),IF(H128="Concluído",AND(ISNUMBER(K128),K128&gt;=B128,K128&lt;=Resumo!$H$3),IF(H128="Cancelado",OR(K128="",AND(ISNUMBER(K128),K128&gt;=B128,K128&lt;=Resumo!$H$3)),K128="")),IF(H128="Cancelado",OR(J128="",AND(ISNUMBER(J128),J128&gt;=B128)),AND(ISNUMBER(J128),J128&gt;=B128)),ISNUMBER(L128),L128&gt;=0),"OK","Revisar dados"),"Revisar dados"))</f>
      </c>
    </row>
    <row r="129">
      <c r="A129" s="13"/>
      <c r="B129" s="33" t="n"/>
      <c r="C129" s="8" t="n"/>
      <c r="D129" s="9" t="n"/>
      <c r="E129" s="10" t="n"/>
      <c r="F129" s="9" t="n"/>
      <c r="G129" s="8" t="n"/>
      <c r="H129" s="8" t="n"/>
      <c r="I129" s="8" t="n"/>
      <c r="J129" s="33" t="n"/>
      <c r="K129" s="33" t="n"/>
      <c r="L129" s="56" t="n"/>
      <c r="M129" s="34">
        <f>IF(P129&lt;&gt;"OK","",IF(H129="Cancelado","",IF(H129="Concluído",K129-B129,Resumo!$H$3-B129)))</f>
      </c>
      <c r="N129" s="13">
        <f>IF(P129="","",IF(P129&lt;&gt;"OK","Revisar dados",IF(H129="Cancelado","Cancelado",IF(H129="Concluído",IF(K129&gt;J129,"Concluído em atraso","Concluído"),IF(J129&lt;Resumo!$H$3,"Atrasado",IF(J129-Resumo!$H$3&lt;=3,"Vence em até 3 dias","No prazo"))))))</f>
      </c>
      <c r="O129" s="9" t="n"/>
      <c r="P129" s="9">
        <f>IF(COUNTA(A129:L129,O129)=0,"",IFERROR(IF(AND(A129&lt;&gt;"",COUNTIF($A$6:$A$1000,A129)=1,F129&lt;&gt;"",ISNUMBER(Resumo!$H$3),ISNUMBER(B129),B129&gt;=1,B129=INT(B129),B129&lt;=Resumo!$H$3,AND(COUNTIF(Listas!$C$6:$C$105,C129)&gt;=1,C129&lt;&gt;"",COUNTIF(Listas!$A$6:$A$105,G129)=1,G129&lt;&gt;"",OR(H129="A fazer",H129="Em andamento",H129="Aguardando cliente",H129="Aguardando pagamento",H129="Concluído",H129="Cancelado"),OR(I129="Alta",I129="Média",I129="Baixa")),IF(H129="Concluído",AND(ISNUMBER(K129),K129&gt;=B129,K129&lt;=Resumo!$H$3),IF(H129="Cancelado",OR(K129="",AND(ISNUMBER(K129),K129&gt;=B129,K129&lt;=Resumo!$H$3)),K129="")),IF(H129="Cancelado",OR(J129="",AND(ISNUMBER(J129),J129&gt;=B129)),AND(ISNUMBER(J129),J129&gt;=B129)),ISNUMBER(L129),L129&gt;=0),"OK","Revisar dados"),"Revisar dados"))</f>
      </c>
    </row>
    <row r="130">
      <c r="A130" s="6"/>
      <c r="B130" s="33" t="n"/>
      <c r="C130" s="8" t="n"/>
      <c r="D130" s="9" t="n"/>
      <c r="E130" s="10" t="n"/>
      <c r="F130" s="9" t="n"/>
      <c r="G130" s="8" t="n"/>
      <c r="H130" s="8" t="n"/>
      <c r="I130" s="8" t="n"/>
      <c r="J130" s="33" t="n"/>
      <c r="K130" s="33" t="n"/>
      <c r="L130" s="56" t="n"/>
      <c r="M130" s="32">
        <f>IF(P130&lt;&gt;"OK","",IF(H130="Cancelado","",IF(H130="Concluído",K130-B130,Resumo!$H$3-B130)))</f>
      </c>
      <c r="N130" s="6">
        <f>IF(P130="","",IF(P130&lt;&gt;"OK","Revisar dados",IF(H130="Cancelado","Cancelado",IF(H130="Concluído",IF(K130&gt;J130,"Concluído em atraso","Concluído"),IF(J130&lt;Resumo!$H$3,"Atrasado",IF(J130-Resumo!$H$3&lt;=3,"Vence em até 3 dias","No prazo"))))))</f>
      </c>
      <c r="O130" s="9" t="n"/>
      <c r="P130" s="9">
        <f>IF(COUNTA(A130:L130,O130)=0,"",IFERROR(IF(AND(A130&lt;&gt;"",COUNTIF($A$6:$A$1000,A130)=1,F130&lt;&gt;"",ISNUMBER(Resumo!$H$3),ISNUMBER(B130),B130&gt;=1,B130=INT(B130),B130&lt;=Resumo!$H$3,AND(COUNTIF(Listas!$C$6:$C$105,C130)&gt;=1,C130&lt;&gt;"",COUNTIF(Listas!$A$6:$A$105,G130)=1,G130&lt;&gt;"",OR(H130="A fazer",H130="Em andamento",H130="Aguardando cliente",H130="Aguardando pagamento",H130="Concluído",H130="Cancelado"),OR(I130="Alta",I130="Média",I130="Baixa")),IF(H130="Concluído",AND(ISNUMBER(K130),K130&gt;=B130,K130&lt;=Resumo!$H$3),IF(H130="Cancelado",OR(K130="",AND(ISNUMBER(K130),K130&gt;=B130,K130&lt;=Resumo!$H$3)),K130="")),IF(H130="Cancelado",OR(J130="",AND(ISNUMBER(J130),J130&gt;=B130)),AND(ISNUMBER(J130),J130&gt;=B130)),ISNUMBER(L130),L130&gt;=0),"OK","Revisar dados"),"Revisar dados"))</f>
      </c>
    </row>
    <row r="131">
      <c r="A131" s="13"/>
      <c r="B131" s="33" t="n"/>
      <c r="C131" s="8" t="n"/>
      <c r="D131" s="9" t="n"/>
      <c r="E131" s="10" t="n"/>
      <c r="F131" s="9" t="n"/>
      <c r="G131" s="8" t="n"/>
      <c r="H131" s="8" t="n"/>
      <c r="I131" s="8" t="n"/>
      <c r="J131" s="33" t="n"/>
      <c r="K131" s="33" t="n"/>
      <c r="L131" s="56" t="n"/>
      <c r="M131" s="34">
        <f>IF(P131&lt;&gt;"OK","",IF(H131="Cancelado","",IF(H131="Concluído",K131-B131,Resumo!$H$3-B131)))</f>
      </c>
      <c r="N131" s="13">
        <f>IF(P131="","",IF(P131&lt;&gt;"OK","Revisar dados",IF(H131="Cancelado","Cancelado",IF(H131="Concluído",IF(K131&gt;J131,"Concluído em atraso","Concluído"),IF(J131&lt;Resumo!$H$3,"Atrasado",IF(J131-Resumo!$H$3&lt;=3,"Vence em até 3 dias","No prazo"))))))</f>
      </c>
      <c r="O131" s="9" t="n"/>
      <c r="P131" s="9">
        <f>IF(COUNTA(A131:L131,O131)=0,"",IFERROR(IF(AND(A131&lt;&gt;"",COUNTIF($A$6:$A$1000,A131)=1,F131&lt;&gt;"",ISNUMBER(Resumo!$H$3),ISNUMBER(B131),B131&gt;=1,B131=INT(B131),B131&lt;=Resumo!$H$3,AND(COUNTIF(Listas!$C$6:$C$105,C131)&gt;=1,C131&lt;&gt;"",COUNTIF(Listas!$A$6:$A$105,G131)=1,G131&lt;&gt;"",OR(H131="A fazer",H131="Em andamento",H131="Aguardando cliente",H131="Aguardando pagamento",H131="Concluído",H131="Cancelado"),OR(I131="Alta",I131="Média",I131="Baixa")),IF(H131="Concluído",AND(ISNUMBER(K131),K131&gt;=B131,K131&lt;=Resumo!$H$3),IF(H131="Cancelado",OR(K131="",AND(ISNUMBER(K131),K131&gt;=B131,K131&lt;=Resumo!$H$3)),K131="")),IF(H131="Cancelado",OR(J131="",AND(ISNUMBER(J131),J131&gt;=B131)),AND(ISNUMBER(J131),J131&gt;=B131)),ISNUMBER(L131),L131&gt;=0),"OK","Revisar dados"),"Revisar dados"))</f>
      </c>
    </row>
    <row r="132">
      <c r="A132" s="6"/>
      <c r="B132" s="33" t="n"/>
      <c r="C132" s="8" t="n"/>
      <c r="D132" s="9" t="n"/>
      <c r="E132" s="10" t="n"/>
      <c r="F132" s="9" t="n"/>
      <c r="G132" s="8" t="n"/>
      <c r="H132" s="8" t="n"/>
      <c r="I132" s="8" t="n"/>
      <c r="J132" s="33" t="n"/>
      <c r="K132" s="33" t="n"/>
      <c r="L132" s="56" t="n"/>
      <c r="M132" s="32">
        <f>IF(P132&lt;&gt;"OK","",IF(H132="Cancelado","",IF(H132="Concluído",K132-B132,Resumo!$H$3-B132)))</f>
      </c>
      <c r="N132" s="6">
        <f>IF(P132="","",IF(P132&lt;&gt;"OK","Revisar dados",IF(H132="Cancelado","Cancelado",IF(H132="Concluído",IF(K132&gt;J132,"Concluído em atraso","Concluído"),IF(J132&lt;Resumo!$H$3,"Atrasado",IF(J132-Resumo!$H$3&lt;=3,"Vence em até 3 dias","No prazo"))))))</f>
      </c>
      <c r="O132" s="9" t="n"/>
      <c r="P132" s="9">
        <f>IF(COUNTA(A132:L132,O132)=0,"",IFERROR(IF(AND(A132&lt;&gt;"",COUNTIF($A$6:$A$1000,A132)=1,F132&lt;&gt;"",ISNUMBER(Resumo!$H$3),ISNUMBER(B132),B132&gt;=1,B132=INT(B132),B132&lt;=Resumo!$H$3,AND(COUNTIF(Listas!$C$6:$C$105,C132)&gt;=1,C132&lt;&gt;"",COUNTIF(Listas!$A$6:$A$105,G132)=1,G132&lt;&gt;"",OR(H132="A fazer",H132="Em andamento",H132="Aguardando cliente",H132="Aguardando pagamento",H132="Concluído",H132="Cancelado"),OR(I132="Alta",I132="Média",I132="Baixa")),IF(H132="Concluído",AND(ISNUMBER(K132),K132&gt;=B132,K132&lt;=Resumo!$H$3),IF(H132="Cancelado",OR(K132="",AND(ISNUMBER(K132),K132&gt;=B132,K132&lt;=Resumo!$H$3)),K132="")),IF(H132="Cancelado",OR(J132="",AND(ISNUMBER(J132),J132&gt;=B132)),AND(ISNUMBER(J132),J132&gt;=B132)),ISNUMBER(L132),L132&gt;=0),"OK","Revisar dados"),"Revisar dados"))</f>
      </c>
    </row>
    <row r="133">
      <c r="A133" s="13"/>
      <c r="B133" s="33" t="n"/>
      <c r="C133" s="8" t="n"/>
      <c r="D133" s="9" t="n"/>
      <c r="E133" s="10" t="n"/>
      <c r="F133" s="9" t="n"/>
      <c r="G133" s="8" t="n"/>
      <c r="H133" s="8" t="n"/>
      <c r="I133" s="8" t="n"/>
      <c r="J133" s="33" t="n"/>
      <c r="K133" s="33" t="n"/>
      <c r="L133" s="56" t="n"/>
      <c r="M133" s="34">
        <f>IF(P133&lt;&gt;"OK","",IF(H133="Cancelado","",IF(H133="Concluído",K133-B133,Resumo!$H$3-B133)))</f>
      </c>
      <c r="N133" s="13">
        <f>IF(P133="","",IF(P133&lt;&gt;"OK","Revisar dados",IF(H133="Cancelado","Cancelado",IF(H133="Concluído",IF(K133&gt;J133,"Concluído em atraso","Concluído"),IF(J133&lt;Resumo!$H$3,"Atrasado",IF(J133-Resumo!$H$3&lt;=3,"Vence em até 3 dias","No prazo"))))))</f>
      </c>
      <c r="O133" s="9" t="n"/>
      <c r="P133" s="9">
        <f>IF(COUNTA(A133:L133,O133)=0,"",IFERROR(IF(AND(A133&lt;&gt;"",COUNTIF($A$6:$A$1000,A133)=1,F133&lt;&gt;"",ISNUMBER(Resumo!$H$3),ISNUMBER(B133),B133&gt;=1,B133=INT(B133),B133&lt;=Resumo!$H$3,AND(COUNTIF(Listas!$C$6:$C$105,C133)&gt;=1,C133&lt;&gt;"",COUNTIF(Listas!$A$6:$A$105,G133)=1,G133&lt;&gt;"",OR(H133="A fazer",H133="Em andamento",H133="Aguardando cliente",H133="Aguardando pagamento",H133="Concluído",H133="Cancelado"),OR(I133="Alta",I133="Média",I133="Baixa")),IF(H133="Concluído",AND(ISNUMBER(K133),K133&gt;=B133,K133&lt;=Resumo!$H$3),IF(H133="Cancelado",OR(K133="",AND(ISNUMBER(K133),K133&gt;=B133,K133&lt;=Resumo!$H$3)),K133="")),IF(H133="Cancelado",OR(J133="",AND(ISNUMBER(J133),J133&gt;=B133)),AND(ISNUMBER(J133),J133&gt;=B133)),ISNUMBER(L133),L133&gt;=0),"OK","Revisar dados"),"Revisar dados"))</f>
      </c>
    </row>
    <row r="134">
      <c r="A134" s="6"/>
      <c r="B134" s="33" t="n"/>
      <c r="C134" s="8" t="n"/>
      <c r="D134" s="9" t="n"/>
      <c r="E134" s="10" t="n"/>
      <c r="F134" s="9" t="n"/>
      <c r="G134" s="8" t="n"/>
      <c r="H134" s="8" t="n"/>
      <c r="I134" s="8" t="n"/>
      <c r="J134" s="33" t="n"/>
      <c r="K134" s="33" t="n"/>
      <c r="L134" s="56" t="n"/>
      <c r="M134" s="32">
        <f>IF(P134&lt;&gt;"OK","",IF(H134="Cancelado","",IF(H134="Concluído",K134-B134,Resumo!$H$3-B134)))</f>
      </c>
      <c r="N134" s="6">
        <f>IF(P134="","",IF(P134&lt;&gt;"OK","Revisar dados",IF(H134="Cancelado","Cancelado",IF(H134="Concluído",IF(K134&gt;J134,"Concluído em atraso","Concluído"),IF(J134&lt;Resumo!$H$3,"Atrasado",IF(J134-Resumo!$H$3&lt;=3,"Vence em até 3 dias","No prazo"))))))</f>
      </c>
      <c r="O134" s="9" t="n"/>
      <c r="P134" s="9">
        <f>IF(COUNTA(A134:L134,O134)=0,"",IFERROR(IF(AND(A134&lt;&gt;"",COUNTIF($A$6:$A$1000,A134)=1,F134&lt;&gt;"",ISNUMBER(Resumo!$H$3),ISNUMBER(B134),B134&gt;=1,B134=INT(B134),B134&lt;=Resumo!$H$3,AND(COUNTIF(Listas!$C$6:$C$105,C134)&gt;=1,C134&lt;&gt;"",COUNTIF(Listas!$A$6:$A$105,G134)=1,G134&lt;&gt;"",OR(H134="A fazer",H134="Em andamento",H134="Aguardando cliente",H134="Aguardando pagamento",H134="Concluído",H134="Cancelado"),OR(I134="Alta",I134="Média",I134="Baixa")),IF(H134="Concluído",AND(ISNUMBER(K134),K134&gt;=B134,K134&lt;=Resumo!$H$3),IF(H134="Cancelado",OR(K134="",AND(ISNUMBER(K134),K134&gt;=B134,K134&lt;=Resumo!$H$3)),K134="")),IF(H134="Cancelado",OR(J134="",AND(ISNUMBER(J134),J134&gt;=B134)),AND(ISNUMBER(J134),J134&gt;=B134)),ISNUMBER(L134),L134&gt;=0),"OK","Revisar dados"),"Revisar dados"))</f>
      </c>
    </row>
    <row r="135">
      <c r="A135" s="13"/>
      <c r="B135" s="33" t="n"/>
      <c r="C135" s="8" t="n"/>
      <c r="D135" s="9" t="n"/>
      <c r="E135" s="10" t="n"/>
      <c r="F135" s="9" t="n"/>
      <c r="G135" s="8" t="n"/>
      <c r="H135" s="8" t="n"/>
      <c r="I135" s="8" t="n"/>
      <c r="J135" s="33" t="n"/>
      <c r="K135" s="33" t="n"/>
      <c r="L135" s="56" t="n"/>
      <c r="M135" s="34">
        <f>IF(P135&lt;&gt;"OK","",IF(H135="Cancelado","",IF(H135="Concluído",K135-B135,Resumo!$H$3-B135)))</f>
      </c>
      <c r="N135" s="13">
        <f>IF(P135="","",IF(P135&lt;&gt;"OK","Revisar dados",IF(H135="Cancelado","Cancelado",IF(H135="Concluído",IF(K135&gt;J135,"Concluído em atraso","Concluído"),IF(J135&lt;Resumo!$H$3,"Atrasado",IF(J135-Resumo!$H$3&lt;=3,"Vence em até 3 dias","No prazo"))))))</f>
      </c>
      <c r="O135" s="9" t="n"/>
      <c r="P135" s="9">
        <f>IF(COUNTA(A135:L135,O135)=0,"",IFERROR(IF(AND(A135&lt;&gt;"",COUNTIF($A$6:$A$1000,A135)=1,F135&lt;&gt;"",ISNUMBER(Resumo!$H$3),ISNUMBER(B135),B135&gt;=1,B135=INT(B135),B135&lt;=Resumo!$H$3,AND(COUNTIF(Listas!$C$6:$C$105,C135)&gt;=1,C135&lt;&gt;"",COUNTIF(Listas!$A$6:$A$105,G135)=1,G135&lt;&gt;"",OR(H135="A fazer",H135="Em andamento",H135="Aguardando cliente",H135="Aguardando pagamento",H135="Concluído",H135="Cancelado"),OR(I135="Alta",I135="Média",I135="Baixa")),IF(H135="Concluído",AND(ISNUMBER(K135),K135&gt;=B135,K135&lt;=Resumo!$H$3),IF(H135="Cancelado",OR(K135="",AND(ISNUMBER(K135),K135&gt;=B135,K135&lt;=Resumo!$H$3)),K135="")),IF(H135="Cancelado",OR(J135="",AND(ISNUMBER(J135),J135&gt;=B135)),AND(ISNUMBER(J135),J135&gt;=B135)),ISNUMBER(L135),L135&gt;=0),"OK","Revisar dados"),"Revisar dados"))</f>
      </c>
    </row>
    <row r="136">
      <c r="A136" s="6"/>
      <c r="B136" s="33" t="n"/>
      <c r="C136" s="8" t="n"/>
      <c r="D136" s="9" t="n"/>
      <c r="E136" s="10" t="n"/>
      <c r="F136" s="9" t="n"/>
      <c r="G136" s="8" t="n"/>
      <c r="H136" s="8" t="n"/>
      <c r="I136" s="8" t="n"/>
      <c r="J136" s="33" t="n"/>
      <c r="K136" s="33" t="n"/>
      <c r="L136" s="56" t="n"/>
      <c r="M136" s="32">
        <f>IF(P136&lt;&gt;"OK","",IF(H136="Cancelado","",IF(H136="Concluído",K136-B136,Resumo!$H$3-B136)))</f>
      </c>
      <c r="N136" s="6">
        <f>IF(P136="","",IF(P136&lt;&gt;"OK","Revisar dados",IF(H136="Cancelado","Cancelado",IF(H136="Concluído",IF(K136&gt;J136,"Concluído em atraso","Concluído"),IF(J136&lt;Resumo!$H$3,"Atrasado",IF(J136-Resumo!$H$3&lt;=3,"Vence em até 3 dias","No prazo"))))))</f>
      </c>
      <c r="O136" s="9" t="n"/>
      <c r="P136" s="9">
        <f>IF(COUNTA(A136:L136,O136)=0,"",IFERROR(IF(AND(A136&lt;&gt;"",COUNTIF($A$6:$A$1000,A136)=1,F136&lt;&gt;"",ISNUMBER(Resumo!$H$3),ISNUMBER(B136),B136&gt;=1,B136=INT(B136),B136&lt;=Resumo!$H$3,AND(COUNTIF(Listas!$C$6:$C$105,C136)&gt;=1,C136&lt;&gt;"",COUNTIF(Listas!$A$6:$A$105,G136)=1,G136&lt;&gt;"",OR(H136="A fazer",H136="Em andamento",H136="Aguardando cliente",H136="Aguardando pagamento",H136="Concluído",H136="Cancelado"),OR(I136="Alta",I136="Média",I136="Baixa")),IF(H136="Concluído",AND(ISNUMBER(K136),K136&gt;=B136,K136&lt;=Resumo!$H$3),IF(H136="Cancelado",OR(K136="",AND(ISNUMBER(K136),K136&gt;=B136,K136&lt;=Resumo!$H$3)),K136="")),IF(H136="Cancelado",OR(J136="",AND(ISNUMBER(J136),J136&gt;=B136)),AND(ISNUMBER(J136),J136&gt;=B136)),ISNUMBER(L136),L136&gt;=0),"OK","Revisar dados"),"Revisar dados"))</f>
      </c>
    </row>
    <row r="137">
      <c r="A137" s="13"/>
      <c r="B137" s="33" t="n"/>
      <c r="C137" s="8" t="n"/>
      <c r="D137" s="9" t="n"/>
      <c r="E137" s="10" t="n"/>
      <c r="F137" s="9" t="n"/>
      <c r="G137" s="8" t="n"/>
      <c r="H137" s="8" t="n"/>
      <c r="I137" s="8" t="n"/>
      <c r="J137" s="33" t="n"/>
      <c r="K137" s="33" t="n"/>
      <c r="L137" s="56" t="n"/>
      <c r="M137" s="34">
        <f>IF(P137&lt;&gt;"OK","",IF(H137="Cancelado","",IF(H137="Concluído",K137-B137,Resumo!$H$3-B137)))</f>
      </c>
      <c r="N137" s="13">
        <f>IF(P137="","",IF(P137&lt;&gt;"OK","Revisar dados",IF(H137="Cancelado","Cancelado",IF(H137="Concluído",IF(K137&gt;J137,"Concluído em atraso","Concluído"),IF(J137&lt;Resumo!$H$3,"Atrasado",IF(J137-Resumo!$H$3&lt;=3,"Vence em até 3 dias","No prazo"))))))</f>
      </c>
      <c r="O137" s="9" t="n"/>
      <c r="P137" s="9">
        <f>IF(COUNTA(A137:L137,O137)=0,"",IFERROR(IF(AND(A137&lt;&gt;"",COUNTIF($A$6:$A$1000,A137)=1,F137&lt;&gt;"",ISNUMBER(Resumo!$H$3),ISNUMBER(B137),B137&gt;=1,B137=INT(B137),B137&lt;=Resumo!$H$3,AND(COUNTIF(Listas!$C$6:$C$105,C137)&gt;=1,C137&lt;&gt;"",COUNTIF(Listas!$A$6:$A$105,G137)=1,G137&lt;&gt;"",OR(H137="A fazer",H137="Em andamento",H137="Aguardando cliente",H137="Aguardando pagamento",H137="Concluído",H137="Cancelado"),OR(I137="Alta",I137="Média",I137="Baixa")),IF(H137="Concluído",AND(ISNUMBER(K137),K137&gt;=B137,K137&lt;=Resumo!$H$3),IF(H137="Cancelado",OR(K137="",AND(ISNUMBER(K137),K137&gt;=B137,K137&lt;=Resumo!$H$3)),K137="")),IF(H137="Cancelado",OR(J137="",AND(ISNUMBER(J137),J137&gt;=B137)),AND(ISNUMBER(J137),J137&gt;=B137)),ISNUMBER(L137),L137&gt;=0),"OK","Revisar dados"),"Revisar dados"))</f>
      </c>
    </row>
    <row r="138">
      <c r="A138" s="6"/>
      <c r="B138" s="33" t="n"/>
      <c r="C138" s="8" t="n"/>
      <c r="D138" s="9" t="n"/>
      <c r="E138" s="10" t="n"/>
      <c r="F138" s="9" t="n"/>
      <c r="G138" s="8" t="n"/>
      <c r="H138" s="8" t="n"/>
      <c r="I138" s="8" t="n"/>
      <c r="J138" s="33" t="n"/>
      <c r="K138" s="33" t="n"/>
      <c r="L138" s="56" t="n"/>
      <c r="M138" s="32">
        <f>IF(P138&lt;&gt;"OK","",IF(H138="Cancelado","",IF(H138="Concluído",K138-B138,Resumo!$H$3-B138)))</f>
      </c>
      <c r="N138" s="6">
        <f>IF(P138="","",IF(P138&lt;&gt;"OK","Revisar dados",IF(H138="Cancelado","Cancelado",IF(H138="Concluído",IF(K138&gt;J138,"Concluído em atraso","Concluído"),IF(J138&lt;Resumo!$H$3,"Atrasado",IF(J138-Resumo!$H$3&lt;=3,"Vence em até 3 dias","No prazo"))))))</f>
      </c>
      <c r="O138" s="9" t="n"/>
      <c r="P138" s="9">
        <f>IF(COUNTA(A138:L138,O138)=0,"",IFERROR(IF(AND(A138&lt;&gt;"",COUNTIF($A$6:$A$1000,A138)=1,F138&lt;&gt;"",ISNUMBER(Resumo!$H$3),ISNUMBER(B138),B138&gt;=1,B138=INT(B138),B138&lt;=Resumo!$H$3,AND(COUNTIF(Listas!$C$6:$C$105,C138)&gt;=1,C138&lt;&gt;"",COUNTIF(Listas!$A$6:$A$105,G138)=1,G138&lt;&gt;"",OR(H138="A fazer",H138="Em andamento",H138="Aguardando cliente",H138="Aguardando pagamento",H138="Concluído",H138="Cancelado"),OR(I138="Alta",I138="Média",I138="Baixa")),IF(H138="Concluído",AND(ISNUMBER(K138),K138&gt;=B138,K138&lt;=Resumo!$H$3),IF(H138="Cancelado",OR(K138="",AND(ISNUMBER(K138),K138&gt;=B138,K138&lt;=Resumo!$H$3)),K138="")),IF(H138="Cancelado",OR(J138="",AND(ISNUMBER(J138),J138&gt;=B138)),AND(ISNUMBER(J138),J138&gt;=B138)),ISNUMBER(L138),L138&gt;=0),"OK","Revisar dados"),"Revisar dados"))</f>
      </c>
    </row>
    <row r="139">
      <c r="A139" s="13"/>
      <c r="B139" s="33" t="n"/>
      <c r="C139" s="8" t="n"/>
      <c r="D139" s="9" t="n"/>
      <c r="E139" s="10" t="n"/>
      <c r="F139" s="9" t="n"/>
      <c r="G139" s="8" t="n"/>
      <c r="H139" s="8" t="n"/>
      <c r="I139" s="8" t="n"/>
      <c r="J139" s="33" t="n"/>
      <c r="K139" s="33" t="n"/>
      <c r="L139" s="56" t="n"/>
      <c r="M139" s="34">
        <f>IF(P139&lt;&gt;"OK","",IF(H139="Cancelado","",IF(H139="Concluído",K139-B139,Resumo!$H$3-B139)))</f>
      </c>
      <c r="N139" s="13">
        <f>IF(P139="","",IF(P139&lt;&gt;"OK","Revisar dados",IF(H139="Cancelado","Cancelado",IF(H139="Concluído",IF(K139&gt;J139,"Concluído em atraso","Concluído"),IF(J139&lt;Resumo!$H$3,"Atrasado",IF(J139-Resumo!$H$3&lt;=3,"Vence em até 3 dias","No prazo"))))))</f>
      </c>
      <c r="O139" s="9" t="n"/>
      <c r="P139" s="9">
        <f>IF(COUNTA(A139:L139,O139)=0,"",IFERROR(IF(AND(A139&lt;&gt;"",COUNTIF($A$6:$A$1000,A139)=1,F139&lt;&gt;"",ISNUMBER(Resumo!$H$3),ISNUMBER(B139),B139&gt;=1,B139=INT(B139),B139&lt;=Resumo!$H$3,AND(COUNTIF(Listas!$C$6:$C$105,C139)&gt;=1,C139&lt;&gt;"",COUNTIF(Listas!$A$6:$A$105,G139)=1,G139&lt;&gt;"",OR(H139="A fazer",H139="Em andamento",H139="Aguardando cliente",H139="Aguardando pagamento",H139="Concluído",H139="Cancelado"),OR(I139="Alta",I139="Média",I139="Baixa")),IF(H139="Concluído",AND(ISNUMBER(K139),K139&gt;=B139,K139&lt;=Resumo!$H$3),IF(H139="Cancelado",OR(K139="",AND(ISNUMBER(K139),K139&gt;=B139,K139&lt;=Resumo!$H$3)),K139="")),IF(H139="Cancelado",OR(J139="",AND(ISNUMBER(J139),J139&gt;=B139)),AND(ISNUMBER(J139),J139&gt;=B139)),ISNUMBER(L139),L139&gt;=0),"OK","Revisar dados"),"Revisar dados"))</f>
      </c>
    </row>
    <row r="140">
      <c r="A140" s="6"/>
      <c r="B140" s="33" t="n"/>
      <c r="C140" s="8" t="n"/>
      <c r="D140" s="9" t="n"/>
      <c r="E140" s="10" t="n"/>
      <c r="F140" s="9" t="n"/>
      <c r="G140" s="8" t="n"/>
      <c r="H140" s="8" t="n"/>
      <c r="I140" s="8" t="n"/>
      <c r="J140" s="33" t="n"/>
      <c r="K140" s="33" t="n"/>
      <c r="L140" s="56" t="n"/>
      <c r="M140" s="32">
        <f>IF(P140&lt;&gt;"OK","",IF(H140="Cancelado","",IF(H140="Concluído",K140-B140,Resumo!$H$3-B140)))</f>
      </c>
      <c r="N140" s="6">
        <f>IF(P140="","",IF(P140&lt;&gt;"OK","Revisar dados",IF(H140="Cancelado","Cancelado",IF(H140="Concluído",IF(K140&gt;J140,"Concluído em atraso","Concluído"),IF(J140&lt;Resumo!$H$3,"Atrasado",IF(J140-Resumo!$H$3&lt;=3,"Vence em até 3 dias","No prazo"))))))</f>
      </c>
      <c r="O140" s="9" t="n"/>
      <c r="P140" s="9">
        <f>IF(COUNTA(A140:L140,O140)=0,"",IFERROR(IF(AND(A140&lt;&gt;"",COUNTIF($A$6:$A$1000,A140)=1,F140&lt;&gt;"",ISNUMBER(Resumo!$H$3),ISNUMBER(B140),B140&gt;=1,B140=INT(B140),B140&lt;=Resumo!$H$3,AND(COUNTIF(Listas!$C$6:$C$105,C140)&gt;=1,C140&lt;&gt;"",COUNTIF(Listas!$A$6:$A$105,G140)=1,G140&lt;&gt;"",OR(H140="A fazer",H140="Em andamento",H140="Aguardando cliente",H140="Aguardando pagamento",H140="Concluído",H140="Cancelado"),OR(I140="Alta",I140="Média",I140="Baixa")),IF(H140="Concluído",AND(ISNUMBER(K140),K140&gt;=B140,K140&lt;=Resumo!$H$3),IF(H140="Cancelado",OR(K140="",AND(ISNUMBER(K140),K140&gt;=B140,K140&lt;=Resumo!$H$3)),K140="")),IF(H140="Cancelado",OR(J140="",AND(ISNUMBER(J140),J140&gt;=B140)),AND(ISNUMBER(J140),J140&gt;=B140)),ISNUMBER(L140),L140&gt;=0),"OK","Revisar dados"),"Revisar dados"))</f>
      </c>
    </row>
    <row r="141">
      <c r="A141" s="13"/>
      <c r="B141" s="33" t="n"/>
      <c r="C141" s="8" t="n"/>
      <c r="D141" s="9" t="n"/>
      <c r="E141" s="10" t="n"/>
      <c r="F141" s="9" t="n"/>
      <c r="G141" s="8" t="n"/>
      <c r="H141" s="8" t="n"/>
      <c r="I141" s="8" t="n"/>
      <c r="J141" s="33" t="n"/>
      <c r="K141" s="33" t="n"/>
      <c r="L141" s="56" t="n"/>
      <c r="M141" s="34">
        <f>IF(P141&lt;&gt;"OK","",IF(H141="Cancelado","",IF(H141="Concluído",K141-B141,Resumo!$H$3-B141)))</f>
      </c>
      <c r="N141" s="13">
        <f>IF(P141="","",IF(P141&lt;&gt;"OK","Revisar dados",IF(H141="Cancelado","Cancelado",IF(H141="Concluído",IF(K141&gt;J141,"Concluído em atraso","Concluído"),IF(J141&lt;Resumo!$H$3,"Atrasado",IF(J141-Resumo!$H$3&lt;=3,"Vence em até 3 dias","No prazo"))))))</f>
      </c>
      <c r="O141" s="9" t="n"/>
      <c r="P141" s="9">
        <f>IF(COUNTA(A141:L141,O141)=0,"",IFERROR(IF(AND(A141&lt;&gt;"",COUNTIF($A$6:$A$1000,A141)=1,F141&lt;&gt;"",ISNUMBER(Resumo!$H$3),ISNUMBER(B141),B141&gt;=1,B141=INT(B141),B141&lt;=Resumo!$H$3,AND(COUNTIF(Listas!$C$6:$C$105,C141)&gt;=1,C141&lt;&gt;"",COUNTIF(Listas!$A$6:$A$105,G141)=1,G141&lt;&gt;"",OR(H141="A fazer",H141="Em andamento",H141="Aguardando cliente",H141="Aguardando pagamento",H141="Concluído",H141="Cancelado"),OR(I141="Alta",I141="Média",I141="Baixa")),IF(H141="Concluído",AND(ISNUMBER(K141),K141&gt;=B141,K141&lt;=Resumo!$H$3),IF(H141="Cancelado",OR(K141="",AND(ISNUMBER(K141),K141&gt;=B141,K141&lt;=Resumo!$H$3)),K141="")),IF(H141="Cancelado",OR(J141="",AND(ISNUMBER(J141),J141&gt;=B141)),AND(ISNUMBER(J141),J141&gt;=B141)),ISNUMBER(L141),L141&gt;=0),"OK","Revisar dados"),"Revisar dados"))</f>
      </c>
    </row>
    <row r="142">
      <c r="A142" s="6"/>
      <c r="B142" s="33" t="n"/>
      <c r="C142" s="8" t="n"/>
      <c r="D142" s="9" t="n"/>
      <c r="E142" s="10" t="n"/>
      <c r="F142" s="9" t="n"/>
      <c r="G142" s="8" t="n"/>
      <c r="H142" s="8" t="n"/>
      <c r="I142" s="8" t="n"/>
      <c r="J142" s="33" t="n"/>
      <c r="K142" s="33" t="n"/>
      <c r="L142" s="56" t="n"/>
      <c r="M142" s="32">
        <f>IF(P142&lt;&gt;"OK","",IF(H142="Cancelado","",IF(H142="Concluído",K142-B142,Resumo!$H$3-B142)))</f>
      </c>
      <c r="N142" s="6">
        <f>IF(P142="","",IF(P142&lt;&gt;"OK","Revisar dados",IF(H142="Cancelado","Cancelado",IF(H142="Concluído",IF(K142&gt;J142,"Concluído em atraso","Concluído"),IF(J142&lt;Resumo!$H$3,"Atrasado",IF(J142-Resumo!$H$3&lt;=3,"Vence em até 3 dias","No prazo"))))))</f>
      </c>
      <c r="O142" s="9" t="n"/>
      <c r="P142" s="9">
        <f>IF(COUNTA(A142:L142,O142)=0,"",IFERROR(IF(AND(A142&lt;&gt;"",COUNTIF($A$6:$A$1000,A142)=1,F142&lt;&gt;"",ISNUMBER(Resumo!$H$3),ISNUMBER(B142),B142&gt;=1,B142=INT(B142),B142&lt;=Resumo!$H$3,AND(COUNTIF(Listas!$C$6:$C$105,C142)&gt;=1,C142&lt;&gt;"",COUNTIF(Listas!$A$6:$A$105,G142)=1,G142&lt;&gt;"",OR(H142="A fazer",H142="Em andamento",H142="Aguardando cliente",H142="Aguardando pagamento",H142="Concluído",H142="Cancelado"),OR(I142="Alta",I142="Média",I142="Baixa")),IF(H142="Concluído",AND(ISNUMBER(K142),K142&gt;=B142,K142&lt;=Resumo!$H$3),IF(H142="Cancelado",OR(K142="",AND(ISNUMBER(K142),K142&gt;=B142,K142&lt;=Resumo!$H$3)),K142="")),IF(H142="Cancelado",OR(J142="",AND(ISNUMBER(J142),J142&gt;=B142)),AND(ISNUMBER(J142),J142&gt;=B142)),ISNUMBER(L142),L142&gt;=0),"OK","Revisar dados"),"Revisar dados"))</f>
      </c>
    </row>
    <row r="143">
      <c r="A143" s="13"/>
      <c r="B143" s="33" t="n"/>
      <c r="C143" s="8" t="n"/>
      <c r="D143" s="9" t="n"/>
      <c r="E143" s="10" t="n"/>
      <c r="F143" s="9" t="n"/>
      <c r="G143" s="8" t="n"/>
      <c r="H143" s="8" t="n"/>
      <c r="I143" s="8" t="n"/>
      <c r="J143" s="33" t="n"/>
      <c r="K143" s="33" t="n"/>
      <c r="L143" s="56" t="n"/>
      <c r="M143" s="34">
        <f>IF(P143&lt;&gt;"OK","",IF(H143="Cancelado","",IF(H143="Concluído",K143-B143,Resumo!$H$3-B143)))</f>
      </c>
      <c r="N143" s="13">
        <f>IF(P143="","",IF(P143&lt;&gt;"OK","Revisar dados",IF(H143="Cancelado","Cancelado",IF(H143="Concluído",IF(K143&gt;J143,"Concluído em atraso","Concluído"),IF(J143&lt;Resumo!$H$3,"Atrasado",IF(J143-Resumo!$H$3&lt;=3,"Vence em até 3 dias","No prazo"))))))</f>
      </c>
      <c r="O143" s="9" t="n"/>
      <c r="P143" s="9">
        <f>IF(COUNTA(A143:L143,O143)=0,"",IFERROR(IF(AND(A143&lt;&gt;"",COUNTIF($A$6:$A$1000,A143)=1,F143&lt;&gt;"",ISNUMBER(Resumo!$H$3),ISNUMBER(B143),B143&gt;=1,B143=INT(B143),B143&lt;=Resumo!$H$3,AND(COUNTIF(Listas!$C$6:$C$105,C143)&gt;=1,C143&lt;&gt;"",COUNTIF(Listas!$A$6:$A$105,G143)=1,G143&lt;&gt;"",OR(H143="A fazer",H143="Em andamento",H143="Aguardando cliente",H143="Aguardando pagamento",H143="Concluído",H143="Cancelado"),OR(I143="Alta",I143="Média",I143="Baixa")),IF(H143="Concluído",AND(ISNUMBER(K143),K143&gt;=B143,K143&lt;=Resumo!$H$3),IF(H143="Cancelado",OR(K143="",AND(ISNUMBER(K143),K143&gt;=B143,K143&lt;=Resumo!$H$3)),K143="")),IF(H143="Cancelado",OR(J143="",AND(ISNUMBER(J143),J143&gt;=B143)),AND(ISNUMBER(J143),J143&gt;=B143)),ISNUMBER(L143),L143&gt;=0),"OK","Revisar dados"),"Revisar dados"))</f>
      </c>
    </row>
    <row r="144">
      <c r="A144" s="6"/>
      <c r="B144" s="33" t="n"/>
      <c r="C144" s="8" t="n"/>
      <c r="D144" s="9" t="n"/>
      <c r="E144" s="10" t="n"/>
      <c r="F144" s="9" t="n"/>
      <c r="G144" s="8" t="n"/>
      <c r="H144" s="8" t="n"/>
      <c r="I144" s="8" t="n"/>
      <c r="J144" s="33" t="n"/>
      <c r="K144" s="33" t="n"/>
      <c r="L144" s="56" t="n"/>
      <c r="M144" s="32">
        <f>IF(P144&lt;&gt;"OK","",IF(H144="Cancelado","",IF(H144="Concluído",K144-B144,Resumo!$H$3-B144)))</f>
      </c>
      <c r="N144" s="6">
        <f>IF(P144="","",IF(P144&lt;&gt;"OK","Revisar dados",IF(H144="Cancelado","Cancelado",IF(H144="Concluído",IF(K144&gt;J144,"Concluído em atraso","Concluído"),IF(J144&lt;Resumo!$H$3,"Atrasado",IF(J144-Resumo!$H$3&lt;=3,"Vence em até 3 dias","No prazo"))))))</f>
      </c>
      <c r="O144" s="9" t="n"/>
      <c r="P144" s="9">
        <f>IF(COUNTA(A144:L144,O144)=0,"",IFERROR(IF(AND(A144&lt;&gt;"",COUNTIF($A$6:$A$1000,A144)=1,F144&lt;&gt;"",ISNUMBER(Resumo!$H$3),ISNUMBER(B144),B144&gt;=1,B144=INT(B144),B144&lt;=Resumo!$H$3,AND(COUNTIF(Listas!$C$6:$C$105,C144)&gt;=1,C144&lt;&gt;"",COUNTIF(Listas!$A$6:$A$105,G144)=1,G144&lt;&gt;"",OR(H144="A fazer",H144="Em andamento",H144="Aguardando cliente",H144="Aguardando pagamento",H144="Concluído",H144="Cancelado"),OR(I144="Alta",I144="Média",I144="Baixa")),IF(H144="Concluído",AND(ISNUMBER(K144),K144&gt;=B144,K144&lt;=Resumo!$H$3),IF(H144="Cancelado",OR(K144="",AND(ISNUMBER(K144),K144&gt;=B144,K144&lt;=Resumo!$H$3)),K144="")),IF(H144="Cancelado",OR(J144="",AND(ISNUMBER(J144),J144&gt;=B144)),AND(ISNUMBER(J144),J144&gt;=B144)),ISNUMBER(L144),L144&gt;=0),"OK","Revisar dados"),"Revisar dados"))</f>
      </c>
    </row>
    <row r="145">
      <c r="A145" s="13"/>
      <c r="B145" s="33" t="n"/>
      <c r="C145" s="8" t="n"/>
      <c r="D145" s="9" t="n"/>
      <c r="E145" s="10" t="n"/>
      <c r="F145" s="9" t="n"/>
      <c r="G145" s="8" t="n"/>
      <c r="H145" s="8" t="n"/>
      <c r="I145" s="8" t="n"/>
      <c r="J145" s="33" t="n"/>
      <c r="K145" s="33" t="n"/>
      <c r="L145" s="56" t="n"/>
      <c r="M145" s="34">
        <f>IF(P145&lt;&gt;"OK","",IF(H145="Cancelado","",IF(H145="Concluído",K145-B145,Resumo!$H$3-B145)))</f>
      </c>
      <c r="N145" s="13">
        <f>IF(P145="","",IF(P145&lt;&gt;"OK","Revisar dados",IF(H145="Cancelado","Cancelado",IF(H145="Concluído",IF(K145&gt;J145,"Concluído em atraso","Concluído"),IF(J145&lt;Resumo!$H$3,"Atrasado",IF(J145-Resumo!$H$3&lt;=3,"Vence em até 3 dias","No prazo"))))))</f>
      </c>
      <c r="O145" s="9" t="n"/>
      <c r="P145" s="9">
        <f>IF(COUNTA(A145:L145,O145)=0,"",IFERROR(IF(AND(A145&lt;&gt;"",COUNTIF($A$6:$A$1000,A145)=1,F145&lt;&gt;"",ISNUMBER(Resumo!$H$3),ISNUMBER(B145),B145&gt;=1,B145=INT(B145),B145&lt;=Resumo!$H$3,AND(COUNTIF(Listas!$C$6:$C$105,C145)&gt;=1,C145&lt;&gt;"",COUNTIF(Listas!$A$6:$A$105,G145)=1,G145&lt;&gt;"",OR(H145="A fazer",H145="Em andamento",H145="Aguardando cliente",H145="Aguardando pagamento",H145="Concluído",H145="Cancelado"),OR(I145="Alta",I145="Média",I145="Baixa")),IF(H145="Concluído",AND(ISNUMBER(K145),K145&gt;=B145,K145&lt;=Resumo!$H$3),IF(H145="Cancelado",OR(K145="",AND(ISNUMBER(K145),K145&gt;=B145,K145&lt;=Resumo!$H$3)),K145="")),IF(H145="Cancelado",OR(J145="",AND(ISNUMBER(J145),J145&gt;=B145)),AND(ISNUMBER(J145),J145&gt;=B145)),ISNUMBER(L145),L145&gt;=0),"OK","Revisar dados"),"Revisar dados"))</f>
      </c>
    </row>
    <row r="146">
      <c r="A146" s="6"/>
      <c r="B146" s="33" t="n"/>
      <c r="C146" s="8" t="n"/>
      <c r="D146" s="9" t="n"/>
      <c r="E146" s="10" t="n"/>
      <c r="F146" s="9" t="n"/>
      <c r="G146" s="8" t="n"/>
      <c r="H146" s="8" t="n"/>
      <c r="I146" s="8" t="n"/>
      <c r="J146" s="33" t="n"/>
      <c r="K146" s="33" t="n"/>
      <c r="L146" s="56" t="n"/>
      <c r="M146" s="32">
        <f>IF(P146&lt;&gt;"OK","",IF(H146="Cancelado","",IF(H146="Concluído",K146-B146,Resumo!$H$3-B146)))</f>
      </c>
      <c r="N146" s="6">
        <f>IF(P146="","",IF(P146&lt;&gt;"OK","Revisar dados",IF(H146="Cancelado","Cancelado",IF(H146="Concluído",IF(K146&gt;J146,"Concluído em atraso","Concluído"),IF(J146&lt;Resumo!$H$3,"Atrasado",IF(J146-Resumo!$H$3&lt;=3,"Vence em até 3 dias","No prazo"))))))</f>
      </c>
      <c r="O146" s="9" t="n"/>
      <c r="P146" s="9">
        <f>IF(COUNTA(A146:L146,O146)=0,"",IFERROR(IF(AND(A146&lt;&gt;"",COUNTIF($A$6:$A$1000,A146)=1,F146&lt;&gt;"",ISNUMBER(Resumo!$H$3),ISNUMBER(B146),B146&gt;=1,B146=INT(B146),B146&lt;=Resumo!$H$3,AND(COUNTIF(Listas!$C$6:$C$105,C146)&gt;=1,C146&lt;&gt;"",COUNTIF(Listas!$A$6:$A$105,G146)=1,G146&lt;&gt;"",OR(H146="A fazer",H146="Em andamento",H146="Aguardando cliente",H146="Aguardando pagamento",H146="Concluído",H146="Cancelado"),OR(I146="Alta",I146="Média",I146="Baixa")),IF(H146="Concluído",AND(ISNUMBER(K146),K146&gt;=B146,K146&lt;=Resumo!$H$3),IF(H146="Cancelado",OR(K146="",AND(ISNUMBER(K146),K146&gt;=B146,K146&lt;=Resumo!$H$3)),K146="")),IF(H146="Cancelado",OR(J146="",AND(ISNUMBER(J146),J146&gt;=B146)),AND(ISNUMBER(J146),J146&gt;=B146)),ISNUMBER(L146),L146&gt;=0),"OK","Revisar dados"),"Revisar dados"))</f>
      </c>
    </row>
    <row r="147">
      <c r="A147" s="13"/>
      <c r="B147" s="33" t="n"/>
      <c r="C147" s="8" t="n"/>
      <c r="D147" s="9" t="n"/>
      <c r="E147" s="10" t="n"/>
      <c r="F147" s="9" t="n"/>
      <c r="G147" s="8" t="n"/>
      <c r="H147" s="8" t="n"/>
      <c r="I147" s="8" t="n"/>
      <c r="J147" s="33" t="n"/>
      <c r="K147" s="33" t="n"/>
      <c r="L147" s="56" t="n"/>
      <c r="M147" s="34">
        <f>IF(P147&lt;&gt;"OK","",IF(H147="Cancelado","",IF(H147="Concluído",K147-B147,Resumo!$H$3-B147)))</f>
      </c>
      <c r="N147" s="13">
        <f>IF(P147="","",IF(P147&lt;&gt;"OK","Revisar dados",IF(H147="Cancelado","Cancelado",IF(H147="Concluído",IF(K147&gt;J147,"Concluído em atraso","Concluído"),IF(J147&lt;Resumo!$H$3,"Atrasado",IF(J147-Resumo!$H$3&lt;=3,"Vence em até 3 dias","No prazo"))))))</f>
      </c>
      <c r="O147" s="9" t="n"/>
      <c r="P147" s="9">
        <f>IF(COUNTA(A147:L147,O147)=0,"",IFERROR(IF(AND(A147&lt;&gt;"",COUNTIF($A$6:$A$1000,A147)=1,F147&lt;&gt;"",ISNUMBER(Resumo!$H$3),ISNUMBER(B147),B147&gt;=1,B147=INT(B147),B147&lt;=Resumo!$H$3,AND(COUNTIF(Listas!$C$6:$C$105,C147)&gt;=1,C147&lt;&gt;"",COUNTIF(Listas!$A$6:$A$105,G147)=1,G147&lt;&gt;"",OR(H147="A fazer",H147="Em andamento",H147="Aguardando cliente",H147="Aguardando pagamento",H147="Concluído",H147="Cancelado"),OR(I147="Alta",I147="Média",I147="Baixa")),IF(H147="Concluído",AND(ISNUMBER(K147),K147&gt;=B147,K147&lt;=Resumo!$H$3),IF(H147="Cancelado",OR(K147="",AND(ISNUMBER(K147),K147&gt;=B147,K147&lt;=Resumo!$H$3)),K147="")),IF(H147="Cancelado",OR(J147="",AND(ISNUMBER(J147),J147&gt;=B147)),AND(ISNUMBER(J147),J147&gt;=B147)),ISNUMBER(L147),L147&gt;=0),"OK","Revisar dados"),"Revisar dados"))</f>
      </c>
    </row>
    <row r="148">
      <c r="A148" s="6"/>
      <c r="B148" s="33" t="n"/>
      <c r="C148" s="8" t="n"/>
      <c r="D148" s="9" t="n"/>
      <c r="E148" s="10" t="n"/>
      <c r="F148" s="9" t="n"/>
      <c r="G148" s="8" t="n"/>
      <c r="H148" s="8" t="n"/>
      <c r="I148" s="8" t="n"/>
      <c r="J148" s="33" t="n"/>
      <c r="K148" s="33" t="n"/>
      <c r="L148" s="56" t="n"/>
      <c r="M148" s="32">
        <f>IF(P148&lt;&gt;"OK","",IF(H148="Cancelado","",IF(H148="Concluído",K148-B148,Resumo!$H$3-B148)))</f>
      </c>
      <c r="N148" s="6">
        <f>IF(P148="","",IF(P148&lt;&gt;"OK","Revisar dados",IF(H148="Cancelado","Cancelado",IF(H148="Concluído",IF(K148&gt;J148,"Concluído em atraso","Concluído"),IF(J148&lt;Resumo!$H$3,"Atrasado",IF(J148-Resumo!$H$3&lt;=3,"Vence em até 3 dias","No prazo"))))))</f>
      </c>
      <c r="O148" s="9" t="n"/>
      <c r="P148" s="9">
        <f>IF(COUNTA(A148:L148,O148)=0,"",IFERROR(IF(AND(A148&lt;&gt;"",COUNTIF($A$6:$A$1000,A148)=1,F148&lt;&gt;"",ISNUMBER(Resumo!$H$3),ISNUMBER(B148),B148&gt;=1,B148=INT(B148),B148&lt;=Resumo!$H$3,AND(COUNTIF(Listas!$C$6:$C$105,C148)&gt;=1,C148&lt;&gt;"",COUNTIF(Listas!$A$6:$A$105,G148)=1,G148&lt;&gt;"",OR(H148="A fazer",H148="Em andamento",H148="Aguardando cliente",H148="Aguardando pagamento",H148="Concluído",H148="Cancelado"),OR(I148="Alta",I148="Média",I148="Baixa")),IF(H148="Concluído",AND(ISNUMBER(K148),K148&gt;=B148,K148&lt;=Resumo!$H$3),IF(H148="Cancelado",OR(K148="",AND(ISNUMBER(K148),K148&gt;=B148,K148&lt;=Resumo!$H$3)),K148="")),IF(H148="Cancelado",OR(J148="",AND(ISNUMBER(J148),J148&gt;=B148)),AND(ISNUMBER(J148),J148&gt;=B148)),ISNUMBER(L148),L148&gt;=0),"OK","Revisar dados"),"Revisar dados"))</f>
      </c>
    </row>
    <row r="149">
      <c r="A149" s="13"/>
      <c r="B149" s="33" t="n"/>
      <c r="C149" s="8" t="n"/>
      <c r="D149" s="9" t="n"/>
      <c r="E149" s="10" t="n"/>
      <c r="F149" s="9" t="n"/>
      <c r="G149" s="8" t="n"/>
      <c r="H149" s="8" t="n"/>
      <c r="I149" s="8" t="n"/>
      <c r="J149" s="33" t="n"/>
      <c r="K149" s="33" t="n"/>
      <c r="L149" s="56" t="n"/>
      <c r="M149" s="34">
        <f>IF(P149&lt;&gt;"OK","",IF(H149="Cancelado","",IF(H149="Concluído",K149-B149,Resumo!$H$3-B149)))</f>
      </c>
      <c r="N149" s="13">
        <f>IF(P149="","",IF(P149&lt;&gt;"OK","Revisar dados",IF(H149="Cancelado","Cancelado",IF(H149="Concluído",IF(K149&gt;J149,"Concluído em atraso","Concluído"),IF(J149&lt;Resumo!$H$3,"Atrasado",IF(J149-Resumo!$H$3&lt;=3,"Vence em até 3 dias","No prazo"))))))</f>
      </c>
      <c r="O149" s="9" t="n"/>
      <c r="P149" s="9">
        <f>IF(COUNTA(A149:L149,O149)=0,"",IFERROR(IF(AND(A149&lt;&gt;"",COUNTIF($A$6:$A$1000,A149)=1,F149&lt;&gt;"",ISNUMBER(Resumo!$H$3),ISNUMBER(B149),B149&gt;=1,B149=INT(B149),B149&lt;=Resumo!$H$3,AND(COUNTIF(Listas!$C$6:$C$105,C149)&gt;=1,C149&lt;&gt;"",COUNTIF(Listas!$A$6:$A$105,G149)=1,G149&lt;&gt;"",OR(H149="A fazer",H149="Em andamento",H149="Aguardando cliente",H149="Aguardando pagamento",H149="Concluído",H149="Cancelado"),OR(I149="Alta",I149="Média",I149="Baixa")),IF(H149="Concluído",AND(ISNUMBER(K149),K149&gt;=B149,K149&lt;=Resumo!$H$3),IF(H149="Cancelado",OR(K149="",AND(ISNUMBER(K149),K149&gt;=B149,K149&lt;=Resumo!$H$3)),K149="")),IF(H149="Cancelado",OR(J149="",AND(ISNUMBER(J149),J149&gt;=B149)),AND(ISNUMBER(J149),J149&gt;=B149)),ISNUMBER(L149),L149&gt;=0),"OK","Revisar dados"),"Revisar dados"))</f>
      </c>
    </row>
    <row r="150">
      <c r="A150" s="6"/>
      <c r="B150" s="33" t="n"/>
      <c r="C150" s="8" t="n"/>
      <c r="D150" s="9" t="n"/>
      <c r="E150" s="10" t="n"/>
      <c r="F150" s="9" t="n"/>
      <c r="G150" s="8" t="n"/>
      <c r="H150" s="8" t="n"/>
      <c r="I150" s="8" t="n"/>
      <c r="J150" s="33" t="n"/>
      <c r="K150" s="33" t="n"/>
      <c r="L150" s="56" t="n"/>
      <c r="M150" s="32">
        <f>IF(P150&lt;&gt;"OK","",IF(H150="Cancelado","",IF(H150="Concluído",K150-B150,Resumo!$H$3-B150)))</f>
      </c>
      <c r="N150" s="6">
        <f>IF(P150="","",IF(P150&lt;&gt;"OK","Revisar dados",IF(H150="Cancelado","Cancelado",IF(H150="Concluído",IF(K150&gt;J150,"Concluído em atraso","Concluído"),IF(J150&lt;Resumo!$H$3,"Atrasado",IF(J150-Resumo!$H$3&lt;=3,"Vence em até 3 dias","No prazo"))))))</f>
      </c>
      <c r="O150" s="9" t="n"/>
      <c r="P150" s="9">
        <f>IF(COUNTA(A150:L150,O150)=0,"",IFERROR(IF(AND(A150&lt;&gt;"",COUNTIF($A$6:$A$1000,A150)=1,F150&lt;&gt;"",ISNUMBER(Resumo!$H$3),ISNUMBER(B150),B150&gt;=1,B150=INT(B150),B150&lt;=Resumo!$H$3,AND(COUNTIF(Listas!$C$6:$C$105,C150)&gt;=1,C150&lt;&gt;"",COUNTIF(Listas!$A$6:$A$105,G150)=1,G150&lt;&gt;"",OR(H150="A fazer",H150="Em andamento",H150="Aguardando cliente",H150="Aguardando pagamento",H150="Concluído",H150="Cancelado"),OR(I150="Alta",I150="Média",I150="Baixa")),IF(H150="Concluído",AND(ISNUMBER(K150),K150&gt;=B150,K150&lt;=Resumo!$H$3),IF(H150="Cancelado",OR(K150="",AND(ISNUMBER(K150),K150&gt;=B150,K150&lt;=Resumo!$H$3)),K150="")),IF(H150="Cancelado",OR(J150="",AND(ISNUMBER(J150),J150&gt;=B150)),AND(ISNUMBER(J150),J150&gt;=B150)),ISNUMBER(L150),L150&gt;=0),"OK","Revisar dados"),"Revisar dados"))</f>
      </c>
    </row>
    <row r="151">
      <c r="A151" s="13"/>
      <c r="B151" s="33" t="n"/>
      <c r="C151" s="8" t="n"/>
      <c r="D151" s="9" t="n"/>
      <c r="E151" s="10" t="n"/>
      <c r="F151" s="9" t="n"/>
      <c r="G151" s="8" t="n"/>
      <c r="H151" s="8" t="n"/>
      <c r="I151" s="8" t="n"/>
      <c r="J151" s="33" t="n"/>
      <c r="K151" s="33" t="n"/>
      <c r="L151" s="56" t="n"/>
      <c r="M151" s="34">
        <f>IF(P151&lt;&gt;"OK","",IF(H151="Cancelado","",IF(H151="Concluído",K151-B151,Resumo!$H$3-B151)))</f>
      </c>
      <c r="N151" s="13">
        <f>IF(P151="","",IF(P151&lt;&gt;"OK","Revisar dados",IF(H151="Cancelado","Cancelado",IF(H151="Concluído",IF(K151&gt;J151,"Concluído em atraso","Concluído"),IF(J151&lt;Resumo!$H$3,"Atrasado",IF(J151-Resumo!$H$3&lt;=3,"Vence em até 3 dias","No prazo"))))))</f>
      </c>
      <c r="O151" s="9" t="n"/>
      <c r="P151" s="9">
        <f>IF(COUNTA(A151:L151,O151)=0,"",IFERROR(IF(AND(A151&lt;&gt;"",COUNTIF($A$6:$A$1000,A151)=1,F151&lt;&gt;"",ISNUMBER(Resumo!$H$3),ISNUMBER(B151),B151&gt;=1,B151=INT(B151),B151&lt;=Resumo!$H$3,AND(COUNTIF(Listas!$C$6:$C$105,C151)&gt;=1,C151&lt;&gt;"",COUNTIF(Listas!$A$6:$A$105,G151)=1,G151&lt;&gt;"",OR(H151="A fazer",H151="Em andamento",H151="Aguardando cliente",H151="Aguardando pagamento",H151="Concluído",H151="Cancelado"),OR(I151="Alta",I151="Média",I151="Baixa")),IF(H151="Concluído",AND(ISNUMBER(K151),K151&gt;=B151,K151&lt;=Resumo!$H$3),IF(H151="Cancelado",OR(K151="",AND(ISNUMBER(K151),K151&gt;=B151,K151&lt;=Resumo!$H$3)),K151="")),IF(H151="Cancelado",OR(J151="",AND(ISNUMBER(J151),J151&gt;=B151)),AND(ISNUMBER(J151),J151&gt;=B151)),ISNUMBER(L151),L151&gt;=0),"OK","Revisar dados"),"Revisar dados"))</f>
      </c>
    </row>
    <row r="152">
      <c r="A152" s="6"/>
      <c r="B152" s="33" t="n"/>
      <c r="C152" s="8" t="n"/>
      <c r="D152" s="9" t="n"/>
      <c r="E152" s="10" t="n"/>
      <c r="F152" s="9" t="n"/>
      <c r="G152" s="8" t="n"/>
      <c r="H152" s="8" t="n"/>
      <c r="I152" s="8" t="n"/>
      <c r="J152" s="33" t="n"/>
      <c r="K152" s="33" t="n"/>
      <c r="L152" s="56" t="n"/>
      <c r="M152" s="32">
        <f>IF(P152&lt;&gt;"OK","",IF(H152="Cancelado","",IF(H152="Concluído",K152-B152,Resumo!$H$3-B152)))</f>
      </c>
      <c r="N152" s="6">
        <f>IF(P152="","",IF(P152&lt;&gt;"OK","Revisar dados",IF(H152="Cancelado","Cancelado",IF(H152="Concluído",IF(K152&gt;J152,"Concluído em atraso","Concluído"),IF(J152&lt;Resumo!$H$3,"Atrasado",IF(J152-Resumo!$H$3&lt;=3,"Vence em até 3 dias","No prazo"))))))</f>
      </c>
      <c r="O152" s="9" t="n"/>
      <c r="P152" s="9">
        <f>IF(COUNTA(A152:L152,O152)=0,"",IFERROR(IF(AND(A152&lt;&gt;"",COUNTIF($A$6:$A$1000,A152)=1,F152&lt;&gt;"",ISNUMBER(Resumo!$H$3),ISNUMBER(B152),B152&gt;=1,B152=INT(B152),B152&lt;=Resumo!$H$3,AND(COUNTIF(Listas!$C$6:$C$105,C152)&gt;=1,C152&lt;&gt;"",COUNTIF(Listas!$A$6:$A$105,G152)=1,G152&lt;&gt;"",OR(H152="A fazer",H152="Em andamento",H152="Aguardando cliente",H152="Aguardando pagamento",H152="Concluído",H152="Cancelado"),OR(I152="Alta",I152="Média",I152="Baixa")),IF(H152="Concluído",AND(ISNUMBER(K152),K152&gt;=B152,K152&lt;=Resumo!$H$3),IF(H152="Cancelado",OR(K152="",AND(ISNUMBER(K152),K152&gt;=B152,K152&lt;=Resumo!$H$3)),K152="")),IF(H152="Cancelado",OR(J152="",AND(ISNUMBER(J152),J152&gt;=B152)),AND(ISNUMBER(J152),J152&gt;=B152)),ISNUMBER(L152),L152&gt;=0),"OK","Revisar dados"),"Revisar dados"))</f>
      </c>
    </row>
    <row r="153">
      <c r="A153" s="13"/>
      <c r="B153" s="33" t="n"/>
      <c r="C153" s="8" t="n"/>
      <c r="D153" s="9" t="n"/>
      <c r="E153" s="10" t="n"/>
      <c r="F153" s="9" t="n"/>
      <c r="G153" s="8" t="n"/>
      <c r="H153" s="8" t="n"/>
      <c r="I153" s="8" t="n"/>
      <c r="J153" s="33" t="n"/>
      <c r="K153" s="33" t="n"/>
      <c r="L153" s="56" t="n"/>
      <c r="M153" s="34">
        <f>IF(P153&lt;&gt;"OK","",IF(H153="Cancelado","",IF(H153="Concluído",K153-B153,Resumo!$H$3-B153)))</f>
      </c>
      <c r="N153" s="13">
        <f>IF(P153="","",IF(P153&lt;&gt;"OK","Revisar dados",IF(H153="Cancelado","Cancelado",IF(H153="Concluído",IF(K153&gt;J153,"Concluído em atraso","Concluído"),IF(J153&lt;Resumo!$H$3,"Atrasado",IF(J153-Resumo!$H$3&lt;=3,"Vence em até 3 dias","No prazo"))))))</f>
      </c>
      <c r="O153" s="9" t="n"/>
      <c r="P153" s="9">
        <f>IF(COUNTA(A153:L153,O153)=0,"",IFERROR(IF(AND(A153&lt;&gt;"",COUNTIF($A$6:$A$1000,A153)=1,F153&lt;&gt;"",ISNUMBER(Resumo!$H$3),ISNUMBER(B153),B153&gt;=1,B153=INT(B153),B153&lt;=Resumo!$H$3,AND(COUNTIF(Listas!$C$6:$C$105,C153)&gt;=1,C153&lt;&gt;"",COUNTIF(Listas!$A$6:$A$105,G153)=1,G153&lt;&gt;"",OR(H153="A fazer",H153="Em andamento",H153="Aguardando cliente",H153="Aguardando pagamento",H153="Concluído",H153="Cancelado"),OR(I153="Alta",I153="Média",I153="Baixa")),IF(H153="Concluído",AND(ISNUMBER(K153),K153&gt;=B153,K153&lt;=Resumo!$H$3),IF(H153="Cancelado",OR(K153="",AND(ISNUMBER(K153),K153&gt;=B153,K153&lt;=Resumo!$H$3)),K153="")),IF(H153="Cancelado",OR(J153="",AND(ISNUMBER(J153),J153&gt;=B153)),AND(ISNUMBER(J153),J153&gt;=B153)),ISNUMBER(L153),L153&gt;=0),"OK","Revisar dados"),"Revisar dados"))</f>
      </c>
    </row>
    <row r="154">
      <c r="A154" s="6"/>
      <c r="B154" s="33" t="n"/>
      <c r="C154" s="8" t="n"/>
      <c r="D154" s="9" t="n"/>
      <c r="E154" s="10" t="n"/>
      <c r="F154" s="9" t="n"/>
      <c r="G154" s="8" t="n"/>
      <c r="H154" s="8" t="n"/>
      <c r="I154" s="8" t="n"/>
      <c r="J154" s="33" t="n"/>
      <c r="K154" s="33" t="n"/>
      <c r="L154" s="56" t="n"/>
      <c r="M154" s="32">
        <f>IF(P154&lt;&gt;"OK","",IF(H154="Cancelado","",IF(H154="Concluído",K154-B154,Resumo!$H$3-B154)))</f>
      </c>
      <c r="N154" s="6">
        <f>IF(P154="","",IF(P154&lt;&gt;"OK","Revisar dados",IF(H154="Cancelado","Cancelado",IF(H154="Concluído",IF(K154&gt;J154,"Concluído em atraso","Concluído"),IF(J154&lt;Resumo!$H$3,"Atrasado",IF(J154-Resumo!$H$3&lt;=3,"Vence em até 3 dias","No prazo"))))))</f>
      </c>
      <c r="O154" s="9" t="n"/>
      <c r="P154" s="9">
        <f>IF(COUNTA(A154:L154,O154)=0,"",IFERROR(IF(AND(A154&lt;&gt;"",COUNTIF($A$6:$A$1000,A154)=1,F154&lt;&gt;"",ISNUMBER(Resumo!$H$3),ISNUMBER(B154),B154&gt;=1,B154=INT(B154),B154&lt;=Resumo!$H$3,AND(COUNTIF(Listas!$C$6:$C$105,C154)&gt;=1,C154&lt;&gt;"",COUNTIF(Listas!$A$6:$A$105,G154)=1,G154&lt;&gt;"",OR(H154="A fazer",H154="Em andamento",H154="Aguardando cliente",H154="Aguardando pagamento",H154="Concluído",H154="Cancelado"),OR(I154="Alta",I154="Média",I154="Baixa")),IF(H154="Concluído",AND(ISNUMBER(K154),K154&gt;=B154,K154&lt;=Resumo!$H$3),IF(H154="Cancelado",OR(K154="",AND(ISNUMBER(K154),K154&gt;=B154,K154&lt;=Resumo!$H$3)),K154="")),IF(H154="Cancelado",OR(J154="",AND(ISNUMBER(J154),J154&gt;=B154)),AND(ISNUMBER(J154),J154&gt;=B154)),ISNUMBER(L154),L154&gt;=0),"OK","Revisar dados"),"Revisar dados"))</f>
      </c>
    </row>
    <row r="155">
      <c r="A155" s="13"/>
      <c r="B155" s="33" t="n"/>
      <c r="C155" s="8" t="n"/>
      <c r="D155" s="9" t="n"/>
      <c r="E155" s="10" t="n"/>
      <c r="F155" s="9" t="n"/>
      <c r="G155" s="8" t="n"/>
      <c r="H155" s="8" t="n"/>
      <c r="I155" s="8" t="n"/>
      <c r="J155" s="33" t="n"/>
      <c r="K155" s="33" t="n"/>
      <c r="L155" s="56" t="n"/>
      <c r="M155" s="34">
        <f>IF(P155&lt;&gt;"OK","",IF(H155="Cancelado","",IF(H155="Concluído",K155-B155,Resumo!$H$3-B155)))</f>
      </c>
      <c r="N155" s="13">
        <f>IF(P155="","",IF(P155&lt;&gt;"OK","Revisar dados",IF(H155="Cancelado","Cancelado",IF(H155="Concluído",IF(K155&gt;J155,"Concluído em atraso","Concluído"),IF(J155&lt;Resumo!$H$3,"Atrasado",IF(J155-Resumo!$H$3&lt;=3,"Vence em até 3 dias","No prazo"))))))</f>
      </c>
      <c r="O155" s="9" t="n"/>
      <c r="P155" s="9">
        <f>IF(COUNTA(A155:L155,O155)=0,"",IFERROR(IF(AND(A155&lt;&gt;"",COUNTIF($A$6:$A$1000,A155)=1,F155&lt;&gt;"",ISNUMBER(Resumo!$H$3),ISNUMBER(B155),B155&gt;=1,B155=INT(B155),B155&lt;=Resumo!$H$3,AND(COUNTIF(Listas!$C$6:$C$105,C155)&gt;=1,C155&lt;&gt;"",COUNTIF(Listas!$A$6:$A$105,G155)=1,G155&lt;&gt;"",OR(H155="A fazer",H155="Em andamento",H155="Aguardando cliente",H155="Aguardando pagamento",H155="Concluído",H155="Cancelado"),OR(I155="Alta",I155="Média",I155="Baixa")),IF(H155="Concluído",AND(ISNUMBER(K155),K155&gt;=B155,K155&lt;=Resumo!$H$3),IF(H155="Cancelado",OR(K155="",AND(ISNUMBER(K155),K155&gt;=B155,K155&lt;=Resumo!$H$3)),K155="")),IF(H155="Cancelado",OR(J155="",AND(ISNUMBER(J155),J155&gt;=B155)),AND(ISNUMBER(J155),J155&gt;=B155)),ISNUMBER(L155),L155&gt;=0),"OK","Revisar dados"),"Revisar dados"))</f>
      </c>
    </row>
    <row r="156">
      <c r="A156" s="6"/>
      <c r="B156" s="33" t="n"/>
      <c r="C156" s="8" t="n"/>
      <c r="D156" s="9" t="n"/>
      <c r="E156" s="10" t="n"/>
      <c r="F156" s="9" t="n"/>
      <c r="G156" s="8" t="n"/>
      <c r="H156" s="8" t="n"/>
      <c r="I156" s="8" t="n"/>
      <c r="J156" s="33" t="n"/>
      <c r="K156" s="33" t="n"/>
      <c r="L156" s="56" t="n"/>
      <c r="M156" s="32">
        <f>IF(P156&lt;&gt;"OK","",IF(H156="Cancelado","",IF(H156="Concluído",K156-B156,Resumo!$H$3-B156)))</f>
      </c>
      <c r="N156" s="6">
        <f>IF(P156="","",IF(P156&lt;&gt;"OK","Revisar dados",IF(H156="Cancelado","Cancelado",IF(H156="Concluído",IF(K156&gt;J156,"Concluído em atraso","Concluído"),IF(J156&lt;Resumo!$H$3,"Atrasado",IF(J156-Resumo!$H$3&lt;=3,"Vence em até 3 dias","No prazo"))))))</f>
      </c>
      <c r="O156" s="9" t="n"/>
      <c r="P156" s="9">
        <f>IF(COUNTA(A156:L156,O156)=0,"",IFERROR(IF(AND(A156&lt;&gt;"",COUNTIF($A$6:$A$1000,A156)=1,F156&lt;&gt;"",ISNUMBER(Resumo!$H$3),ISNUMBER(B156),B156&gt;=1,B156=INT(B156),B156&lt;=Resumo!$H$3,AND(COUNTIF(Listas!$C$6:$C$105,C156)&gt;=1,C156&lt;&gt;"",COUNTIF(Listas!$A$6:$A$105,G156)=1,G156&lt;&gt;"",OR(H156="A fazer",H156="Em andamento",H156="Aguardando cliente",H156="Aguardando pagamento",H156="Concluído",H156="Cancelado"),OR(I156="Alta",I156="Média",I156="Baixa")),IF(H156="Concluído",AND(ISNUMBER(K156),K156&gt;=B156,K156&lt;=Resumo!$H$3),IF(H156="Cancelado",OR(K156="",AND(ISNUMBER(K156),K156&gt;=B156,K156&lt;=Resumo!$H$3)),K156="")),IF(H156="Cancelado",OR(J156="",AND(ISNUMBER(J156),J156&gt;=B156)),AND(ISNUMBER(J156),J156&gt;=B156)),ISNUMBER(L156),L156&gt;=0),"OK","Revisar dados"),"Revisar dados"))</f>
      </c>
    </row>
    <row r="157">
      <c r="A157" s="13"/>
      <c r="B157" s="33" t="n"/>
      <c r="C157" s="8" t="n"/>
      <c r="D157" s="9" t="n"/>
      <c r="E157" s="10" t="n"/>
      <c r="F157" s="9" t="n"/>
      <c r="G157" s="8" t="n"/>
      <c r="H157" s="8" t="n"/>
      <c r="I157" s="8" t="n"/>
      <c r="J157" s="33" t="n"/>
      <c r="K157" s="33" t="n"/>
      <c r="L157" s="56" t="n"/>
      <c r="M157" s="34">
        <f>IF(P157&lt;&gt;"OK","",IF(H157="Cancelado","",IF(H157="Concluído",K157-B157,Resumo!$H$3-B157)))</f>
      </c>
      <c r="N157" s="13">
        <f>IF(P157="","",IF(P157&lt;&gt;"OK","Revisar dados",IF(H157="Cancelado","Cancelado",IF(H157="Concluído",IF(K157&gt;J157,"Concluído em atraso","Concluído"),IF(J157&lt;Resumo!$H$3,"Atrasado",IF(J157-Resumo!$H$3&lt;=3,"Vence em até 3 dias","No prazo"))))))</f>
      </c>
      <c r="O157" s="9" t="n"/>
      <c r="P157" s="9">
        <f>IF(COUNTA(A157:L157,O157)=0,"",IFERROR(IF(AND(A157&lt;&gt;"",COUNTIF($A$6:$A$1000,A157)=1,F157&lt;&gt;"",ISNUMBER(Resumo!$H$3),ISNUMBER(B157),B157&gt;=1,B157=INT(B157),B157&lt;=Resumo!$H$3,AND(COUNTIF(Listas!$C$6:$C$105,C157)&gt;=1,C157&lt;&gt;"",COUNTIF(Listas!$A$6:$A$105,G157)=1,G157&lt;&gt;"",OR(H157="A fazer",H157="Em andamento",H157="Aguardando cliente",H157="Aguardando pagamento",H157="Concluído",H157="Cancelado"),OR(I157="Alta",I157="Média",I157="Baixa")),IF(H157="Concluído",AND(ISNUMBER(K157),K157&gt;=B157,K157&lt;=Resumo!$H$3),IF(H157="Cancelado",OR(K157="",AND(ISNUMBER(K157),K157&gt;=B157,K157&lt;=Resumo!$H$3)),K157="")),IF(H157="Cancelado",OR(J157="",AND(ISNUMBER(J157),J157&gt;=B157)),AND(ISNUMBER(J157),J157&gt;=B157)),ISNUMBER(L157),L157&gt;=0),"OK","Revisar dados"),"Revisar dados"))</f>
      </c>
    </row>
    <row r="158">
      <c r="A158" s="6"/>
      <c r="B158" s="33" t="n"/>
      <c r="C158" s="8" t="n"/>
      <c r="D158" s="9" t="n"/>
      <c r="E158" s="10" t="n"/>
      <c r="F158" s="9" t="n"/>
      <c r="G158" s="8" t="n"/>
      <c r="H158" s="8" t="n"/>
      <c r="I158" s="8" t="n"/>
      <c r="J158" s="33" t="n"/>
      <c r="K158" s="33" t="n"/>
      <c r="L158" s="56" t="n"/>
      <c r="M158" s="32">
        <f>IF(P158&lt;&gt;"OK","",IF(H158="Cancelado","",IF(H158="Concluído",K158-B158,Resumo!$H$3-B158)))</f>
      </c>
      <c r="N158" s="6">
        <f>IF(P158="","",IF(P158&lt;&gt;"OK","Revisar dados",IF(H158="Cancelado","Cancelado",IF(H158="Concluído",IF(K158&gt;J158,"Concluído em atraso","Concluído"),IF(J158&lt;Resumo!$H$3,"Atrasado",IF(J158-Resumo!$H$3&lt;=3,"Vence em até 3 dias","No prazo"))))))</f>
      </c>
      <c r="O158" s="9" t="n"/>
      <c r="P158" s="9">
        <f>IF(COUNTA(A158:L158,O158)=0,"",IFERROR(IF(AND(A158&lt;&gt;"",COUNTIF($A$6:$A$1000,A158)=1,F158&lt;&gt;"",ISNUMBER(Resumo!$H$3),ISNUMBER(B158),B158&gt;=1,B158=INT(B158),B158&lt;=Resumo!$H$3,AND(COUNTIF(Listas!$C$6:$C$105,C158)&gt;=1,C158&lt;&gt;"",COUNTIF(Listas!$A$6:$A$105,G158)=1,G158&lt;&gt;"",OR(H158="A fazer",H158="Em andamento",H158="Aguardando cliente",H158="Aguardando pagamento",H158="Concluído",H158="Cancelado"),OR(I158="Alta",I158="Média",I158="Baixa")),IF(H158="Concluído",AND(ISNUMBER(K158),K158&gt;=B158,K158&lt;=Resumo!$H$3),IF(H158="Cancelado",OR(K158="",AND(ISNUMBER(K158),K158&gt;=B158,K158&lt;=Resumo!$H$3)),K158="")),IF(H158="Cancelado",OR(J158="",AND(ISNUMBER(J158),J158&gt;=B158)),AND(ISNUMBER(J158),J158&gt;=B158)),ISNUMBER(L158),L158&gt;=0),"OK","Revisar dados"),"Revisar dados"))</f>
      </c>
    </row>
    <row r="159">
      <c r="A159" s="13"/>
      <c r="B159" s="33" t="n"/>
      <c r="C159" s="8" t="n"/>
      <c r="D159" s="9" t="n"/>
      <c r="E159" s="10" t="n"/>
      <c r="F159" s="9" t="n"/>
      <c r="G159" s="8" t="n"/>
      <c r="H159" s="8" t="n"/>
      <c r="I159" s="8" t="n"/>
      <c r="J159" s="33" t="n"/>
      <c r="K159" s="33" t="n"/>
      <c r="L159" s="56" t="n"/>
      <c r="M159" s="34">
        <f>IF(P159&lt;&gt;"OK","",IF(H159="Cancelado","",IF(H159="Concluído",K159-B159,Resumo!$H$3-B159)))</f>
      </c>
      <c r="N159" s="13">
        <f>IF(P159="","",IF(P159&lt;&gt;"OK","Revisar dados",IF(H159="Cancelado","Cancelado",IF(H159="Concluído",IF(K159&gt;J159,"Concluído em atraso","Concluído"),IF(J159&lt;Resumo!$H$3,"Atrasado",IF(J159-Resumo!$H$3&lt;=3,"Vence em até 3 dias","No prazo"))))))</f>
      </c>
      <c r="O159" s="9" t="n"/>
      <c r="P159" s="9">
        <f>IF(COUNTA(A159:L159,O159)=0,"",IFERROR(IF(AND(A159&lt;&gt;"",COUNTIF($A$6:$A$1000,A159)=1,F159&lt;&gt;"",ISNUMBER(Resumo!$H$3),ISNUMBER(B159),B159&gt;=1,B159=INT(B159),B159&lt;=Resumo!$H$3,AND(COUNTIF(Listas!$C$6:$C$105,C159)&gt;=1,C159&lt;&gt;"",COUNTIF(Listas!$A$6:$A$105,G159)=1,G159&lt;&gt;"",OR(H159="A fazer",H159="Em andamento",H159="Aguardando cliente",H159="Aguardando pagamento",H159="Concluído",H159="Cancelado"),OR(I159="Alta",I159="Média",I159="Baixa")),IF(H159="Concluído",AND(ISNUMBER(K159),K159&gt;=B159,K159&lt;=Resumo!$H$3),IF(H159="Cancelado",OR(K159="",AND(ISNUMBER(K159),K159&gt;=B159,K159&lt;=Resumo!$H$3)),K159="")),IF(H159="Cancelado",OR(J159="",AND(ISNUMBER(J159),J159&gt;=B159)),AND(ISNUMBER(J159),J159&gt;=B159)),ISNUMBER(L159),L159&gt;=0),"OK","Revisar dados"),"Revisar dados"))</f>
      </c>
    </row>
    <row r="160">
      <c r="A160" s="6"/>
      <c r="B160" s="33" t="n"/>
      <c r="C160" s="8" t="n"/>
      <c r="D160" s="9" t="n"/>
      <c r="E160" s="10" t="n"/>
      <c r="F160" s="9" t="n"/>
      <c r="G160" s="8" t="n"/>
      <c r="H160" s="8" t="n"/>
      <c r="I160" s="8" t="n"/>
      <c r="J160" s="33" t="n"/>
      <c r="K160" s="33" t="n"/>
      <c r="L160" s="56" t="n"/>
      <c r="M160" s="32">
        <f>IF(P160&lt;&gt;"OK","",IF(H160="Cancelado","",IF(H160="Concluído",K160-B160,Resumo!$H$3-B160)))</f>
      </c>
      <c r="N160" s="6">
        <f>IF(P160="","",IF(P160&lt;&gt;"OK","Revisar dados",IF(H160="Cancelado","Cancelado",IF(H160="Concluído",IF(K160&gt;J160,"Concluído em atraso","Concluído"),IF(J160&lt;Resumo!$H$3,"Atrasado",IF(J160-Resumo!$H$3&lt;=3,"Vence em até 3 dias","No prazo"))))))</f>
      </c>
      <c r="O160" s="9" t="n"/>
      <c r="P160" s="9">
        <f>IF(COUNTA(A160:L160,O160)=0,"",IFERROR(IF(AND(A160&lt;&gt;"",COUNTIF($A$6:$A$1000,A160)=1,F160&lt;&gt;"",ISNUMBER(Resumo!$H$3),ISNUMBER(B160),B160&gt;=1,B160=INT(B160),B160&lt;=Resumo!$H$3,AND(COUNTIF(Listas!$C$6:$C$105,C160)&gt;=1,C160&lt;&gt;"",COUNTIF(Listas!$A$6:$A$105,G160)=1,G160&lt;&gt;"",OR(H160="A fazer",H160="Em andamento",H160="Aguardando cliente",H160="Aguardando pagamento",H160="Concluído",H160="Cancelado"),OR(I160="Alta",I160="Média",I160="Baixa")),IF(H160="Concluído",AND(ISNUMBER(K160),K160&gt;=B160,K160&lt;=Resumo!$H$3),IF(H160="Cancelado",OR(K160="",AND(ISNUMBER(K160),K160&gt;=B160,K160&lt;=Resumo!$H$3)),K160="")),IF(H160="Cancelado",OR(J160="",AND(ISNUMBER(J160),J160&gt;=B160)),AND(ISNUMBER(J160),J160&gt;=B160)),ISNUMBER(L160),L160&gt;=0),"OK","Revisar dados"),"Revisar dados"))</f>
      </c>
    </row>
    <row r="161">
      <c r="A161" s="13"/>
      <c r="B161" s="33" t="n"/>
      <c r="C161" s="8" t="n"/>
      <c r="D161" s="9" t="n"/>
      <c r="E161" s="10" t="n"/>
      <c r="F161" s="9" t="n"/>
      <c r="G161" s="8" t="n"/>
      <c r="H161" s="8" t="n"/>
      <c r="I161" s="8" t="n"/>
      <c r="J161" s="33" t="n"/>
      <c r="K161" s="33" t="n"/>
      <c r="L161" s="56" t="n"/>
      <c r="M161" s="34">
        <f>IF(P161&lt;&gt;"OK","",IF(H161="Cancelado","",IF(H161="Concluído",K161-B161,Resumo!$H$3-B161)))</f>
      </c>
      <c r="N161" s="13">
        <f>IF(P161="","",IF(P161&lt;&gt;"OK","Revisar dados",IF(H161="Cancelado","Cancelado",IF(H161="Concluído",IF(K161&gt;J161,"Concluído em atraso","Concluído"),IF(J161&lt;Resumo!$H$3,"Atrasado",IF(J161-Resumo!$H$3&lt;=3,"Vence em até 3 dias","No prazo"))))))</f>
      </c>
      <c r="O161" s="9" t="n"/>
      <c r="P161" s="9">
        <f>IF(COUNTA(A161:L161,O161)=0,"",IFERROR(IF(AND(A161&lt;&gt;"",COUNTIF($A$6:$A$1000,A161)=1,F161&lt;&gt;"",ISNUMBER(Resumo!$H$3),ISNUMBER(B161),B161&gt;=1,B161=INT(B161),B161&lt;=Resumo!$H$3,AND(COUNTIF(Listas!$C$6:$C$105,C161)&gt;=1,C161&lt;&gt;"",COUNTIF(Listas!$A$6:$A$105,G161)=1,G161&lt;&gt;"",OR(H161="A fazer",H161="Em andamento",H161="Aguardando cliente",H161="Aguardando pagamento",H161="Concluído",H161="Cancelado"),OR(I161="Alta",I161="Média",I161="Baixa")),IF(H161="Concluído",AND(ISNUMBER(K161),K161&gt;=B161,K161&lt;=Resumo!$H$3),IF(H161="Cancelado",OR(K161="",AND(ISNUMBER(K161),K161&gt;=B161,K161&lt;=Resumo!$H$3)),K161="")),IF(H161="Cancelado",OR(J161="",AND(ISNUMBER(J161),J161&gt;=B161)),AND(ISNUMBER(J161),J161&gt;=B161)),ISNUMBER(L161),L161&gt;=0),"OK","Revisar dados"),"Revisar dados"))</f>
      </c>
    </row>
    <row r="162">
      <c r="A162" s="6"/>
      <c r="B162" s="33" t="n"/>
      <c r="C162" s="8" t="n"/>
      <c r="D162" s="9" t="n"/>
      <c r="E162" s="10" t="n"/>
      <c r="F162" s="9" t="n"/>
      <c r="G162" s="8" t="n"/>
      <c r="H162" s="8" t="n"/>
      <c r="I162" s="8" t="n"/>
      <c r="J162" s="33" t="n"/>
      <c r="K162" s="33" t="n"/>
      <c r="L162" s="56" t="n"/>
      <c r="M162" s="32">
        <f>IF(P162&lt;&gt;"OK","",IF(H162="Cancelado","",IF(H162="Concluído",K162-B162,Resumo!$H$3-B162)))</f>
      </c>
      <c r="N162" s="6">
        <f>IF(P162="","",IF(P162&lt;&gt;"OK","Revisar dados",IF(H162="Cancelado","Cancelado",IF(H162="Concluído",IF(K162&gt;J162,"Concluído em atraso","Concluído"),IF(J162&lt;Resumo!$H$3,"Atrasado",IF(J162-Resumo!$H$3&lt;=3,"Vence em até 3 dias","No prazo"))))))</f>
      </c>
      <c r="O162" s="9" t="n"/>
      <c r="P162" s="9">
        <f>IF(COUNTA(A162:L162,O162)=0,"",IFERROR(IF(AND(A162&lt;&gt;"",COUNTIF($A$6:$A$1000,A162)=1,F162&lt;&gt;"",ISNUMBER(Resumo!$H$3),ISNUMBER(B162),B162&gt;=1,B162=INT(B162),B162&lt;=Resumo!$H$3,AND(COUNTIF(Listas!$C$6:$C$105,C162)&gt;=1,C162&lt;&gt;"",COUNTIF(Listas!$A$6:$A$105,G162)=1,G162&lt;&gt;"",OR(H162="A fazer",H162="Em andamento",H162="Aguardando cliente",H162="Aguardando pagamento",H162="Concluído",H162="Cancelado"),OR(I162="Alta",I162="Média",I162="Baixa")),IF(H162="Concluído",AND(ISNUMBER(K162),K162&gt;=B162,K162&lt;=Resumo!$H$3),IF(H162="Cancelado",OR(K162="",AND(ISNUMBER(K162),K162&gt;=B162,K162&lt;=Resumo!$H$3)),K162="")),IF(H162="Cancelado",OR(J162="",AND(ISNUMBER(J162),J162&gt;=B162)),AND(ISNUMBER(J162),J162&gt;=B162)),ISNUMBER(L162),L162&gt;=0),"OK","Revisar dados"),"Revisar dados"))</f>
      </c>
    </row>
    <row r="163">
      <c r="A163" s="13"/>
      <c r="B163" s="33" t="n"/>
      <c r="C163" s="8" t="n"/>
      <c r="D163" s="9" t="n"/>
      <c r="E163" s="10" t="n"/>
      <c r="F163" s="9" t="n"/>
      <c r="G163" s="8" t="n"/>
      <c r="H163" s="8" t="n"/>
      <c r="I163" s="8" t="n"/>
      <c r="J163" s="33" t="n"/>
      <c r="K163" s="33" t="n"/>
      <c r="L163" s="56" t="n"/>
      <c r="M163" s="34">
        <f>IF(P163&lt;&gt;"OK","",IF(H163="Cancelado","",IF(H163="Concluído",K163-B163,Resumo!$H$3-B163)))</f>
      </c>
      <c r="N163" s="13">
        <f>IF(P163="","",IF(P163&lt;&gt;"OK","Revisar dados",IF(H163="Cancelado","Cancelado",IF(H163="Concluído",IF(K163&gt;J163,"Concluído em atraso","Concluído"),IF(J163&lt;Resumo!$H$3,"Atrasado",IF(J163-Resumo!$H$3&lt;=3,"Vence em até 3 dias","No prazo"))))))</f>
      </c>
      <c r="O163" s="9" t="n"/>
      <c r="P163" s="9">
        <f>IF(COUNTA(A163:L163,O163)=0,"",IFERROR(IF(AND(A163&lt;&gt;"",COUNTIF($A$6:$A$1000,A163)=1,F163&lt;&gt;"",ISNUMBER(Resumo!$H$3),ISNUMBER(B163),B163&gt;=1,B163=INT(B163),B163&lt;=Resumo!$H$3,AND(COUNTIF(Listas!$C$6:$C$105,C163)&gt;=1,C163&lt;&gt;"",COUNTIF(Listas!$A$6:$A$105,G163)=1,G163&lt;&gt;"",OR(H163="A fazer",H163="Em andamento",H163="Aguardando cliente",H163="Aguardando pagamento",H163="Concluído",H163="Cancelado"),OR(I163="Alta",I163="Média",I163="Baixa")),IF(H163="Concluído",AND(ISNUMBER(K163),K163&gt;=B163,K163&lt;=Resumo!$H$3),IF(H163="Cancelado",OR(K163="",AND(ISNUMBER(K163),K163&gt;=B163,K163&lt;=Resumo!$H$3)),K163="")),IF(H163="Cancelado",OR(J163="",AND(ISNUMBER(J163),J163&gt;=B163)),AND(ISNUMBER(J163),J163&gt;=B163)),ISNUMBER(L163),L163&gt;=0),"OK","Revisar dados"),"Revisar dados"))</f>
      </c>
    </row>
    <row r="164">
      <c r="A164" s="6"/>
      <c r="B164" s="33" t="n"/>
      <c r="C164" s="8" t="n"/>
      <c r="D164" s="9" t="n"/>
      <c r="E164" s="10" t="n"/>
      <c r="F164" s="9" t="n"/>
      <c r="G164" s="8" t="n"/>
      <c r="H164" s="8" t="n"/>
      <c r="I164" s="8" t="n"/>
      <c r="J164" s="33" t="n"/>
      <c r="K164" s="33" t="n"/>
      <c r="L164" s="56" t="n"/>
      <c r="M164" s="32">
        <f>IF(P164&lt;&gt;"OK","",IF(H164="Cancelado","",IF(H164="Concluído",K164-B164,Resumo!$H$3-B164)))</f>
      </c>
      <c r="N164" s="6">
        <f>IF(P164="","",IF(P164&lt;&gt;"OK","Revisar dados",IF(H164="Cancelado","Cancelado",IF(H164="Concluído",IF(K164&gt;J164,"Concluído em atraso","Concluído"),IF(J164&lt;Resumo!$H$3,"Atrasado",IF(J164-Resumo!$H$3&lt;=3,"Vence em até 3 dias","No prazo"))))))</f>
      </c>
      <c r="O164" s="9" t="n"/>
      <c r="P164" s="9">
        <f>IF(COUNTA(A164:L164,O164)=0,"",IFERROR(IF(AND(A164&lt;&gt;"",COUNTIF($A$6:$A$1000,A164)=1,F164&lt;&gt;"",ISNUMBER(Resumo!$H$3),ISNUMBER(B164),B164&gt;=1,B164=INT(B164),B164&lt;=Resumo!$H$3,AND(COUNTIF(Listas!$C$6:$C$105,C164)&gt;=1,C164&lt;&gt;"",COUNTIF(Listas!$A$6:$A$105,G164)=1,G164&lt;&gt;"",OR(H164="A fazer",H164="Em andamento",H164="Aguardando cliente",H164="Aguardando pagamento",H164="Concluído",H164="Cancelado"),OR(I164="Alta",I164="Média",I164="Baixa")),IF(H164="Concluído",AND(ISNUMBER(K164),K164&gt;=B164,K164&lt;=Resumo!$H$3),IF(H164="Cancelado",OR(K164="",AND(ISNUMBER(K164),K164&gt;=B164,K164&lt;=Resumo!$H$3)),K164="")),IF(H164="Cancelado",OR(J164="",AND(ISNUMBER(J164),J164&gt;=B164)),AND(ISNUMBER(J164),J164&gt;=B164)),ISNUMBER(L164),L164&gt;=0),"OK","Revisar dados"),"Revisar dados"))</f>
      </c>
    </row>
    <row r="165">
      <c r="A165" s="13"/>
      <c r="B165" s="33" t="n"/>
      <c r="C165" s="8" t="n"/>
      <c r="D165" s="9" t="n"/>
      <c r="E165" s="10" t="n"/>
      <c r="F165" s="9" t="n"/>
      <c r="G165" s="8" t="n"/>
      <c r="H165" s="8" t="n"/>
      <c r="I165" s="8" t="n"/>
      <c r="J165" s="33" t="n"/>
      <c r="K165" s="33" t="n"/>
      <c r="L165" s="56" t="n"/>
      <c r="M165" s="34">
        <f>IF(P165&lt;&gt;"OK","",IF(H165="Cancelado","",IF(H165="Concluído",K165-B165,Resumo!$H$3-B165)))</f>
      </c>
      <c r="N165" s="13">
        <f>IF(P165="","",IF(P165&lt;&gt;"OK","Revisar dados",IF(H165="Cancelado","Cancelado",IF(H165="Concluído",IF(K165&gt;J165,"Concluído em atraso","Concluído"),IF(J165&lt;Resumo!$H$3,"Atrasado",IF(J165-Resumo!$H$3&lt;=3,"Vence em até 3 dias","No prazo"))))))</f>
      </c>
      <c r="O165" s="9" t="n"/>
      <c r="P165" s="9">
        <f>IF(COUNTA(A165:L165,O165)=0,"",IFERROR(IF(AND(A165&lt;&gt;"",COUNTIF($A$6:$A$1000,A165)=1,F165&lt;&gt;"",ISNUMBER(Resumo!$H$3),ISNUMBER(B165),B165&gt;=1,B165=INT(B165),B165&lt;=Resumo!$H$3,AND(COUNTIF(Listas!$C$6:$C$105,C165)&gt;=1,C165&lt;&gt;"",COUNTIF(Listas!$A$6:$A$105,G165)=1,G165&lt;&gt;"",OR(H165="A fazer",H165="Em andamento",H165="Aguardando cliente",H165="Aguardando pagamento",H165="Concluído",H165="Cancelado"),OR(I165="Alta",I165="Média",I165="Baixa")),IF(H165="Concluído",AND(ISNUMBER(K165),K165&gt;=B165,K165&lt;=Resumo!$H$3),IF(H165="Cancelado",OR(K165="",AND(ISNUMBER(K165),K165&gt;=B165,K165&lt;=Resumo!$H$3)),K165="")),IF(H165="Cancelado",OR(J165="",AND(ISNUMBER(J165),J165&gt;=B165)),AND(ISNUMBER(J165),J165&gt;=B165)),ISNUMBER(L165),L165&gt;=0),"OK","Revisar dados"),"Revisar dados"))</f>
      </c>
    </row>
    <row r="166">
      <c r="A166" s="6"/>
      <c r="B166" s="33" t="n"/>
      <c r="C166" s="8" t="n"/>
      <c r="D166" s="9" t="n"/>
      <c r="E166" s="10" t="n"/>
      <c r="F166" s="9" t="n"/>
      <c r="G166" s="8" t="n"/>
      <c r="H166" s="8" t="n"/>
      <c r="I166" s="8" t="n"/>
      <c r="J166" s="33" t="n"/>
      <c r="K166" s="33" t="n"/>
      <c r="L166" s="56" t="n"/>
      <c r="M166" s="32">
        <f>IF(P166&lt;&gt;"OK","",IF(H166="Cancelado","",IF(H166="Concluído",K166-B166,Resumo!$H$3-B166)))</f>
      </c>
      <c r="N166" s="6">
        <f>IF(P166="","",IF(P166&lt;&gt;"OK","Revisar dados",IF(H166="Cancelado","Cancelado",IF(H166="Concluído",IF(K166&gt;J166,"Concluído em atraso","Concluído"),IF(J166&lt;Resumo!$H$3,"Atrasado",IF(J166-Resumo!$H$3&lt;=3,"Vence em até 3 dias","No prazo"))))))</f>
      </c>
      <c r="O166" s="9" t="n"/>
      <c r="P166" s="9">
        <f>IF(COUNTA(A166:L166,O166)=0,"",IFERROR(IF(AND(A166&lt;&gt;"",COUNTIF($A$6:$A$1000,A166)=1,F166&lt;&gt;"",ISNUMBER(Resumo!$H$3),ISNUMBER(B166),B166&gt;=1,B166=INT(B166),B166&lt;=Resumo!$H$3,AND(COUNTIF(Listas!$C$6:$C$105,C166)&gt;=1,C166&lt;&gt;"",COUNTIF(Listas!$A$6:$A$105,G166)=1,G166&lt;&gt;"",OR(H166="A fazer",H166="Em andamento",H166="Aguardando cliente",H166="Aguardando pagamento",H166="Concluído",H166="Cancelado"),OR(I166="Alta",I166="Média",I166="Baixa")),IF(H166="Concluído",AND(ISNUMBER(K166),K166&gt;=B166,K166&lt;=Resumo!$H$3),IF(H166="Cancelado",OR(K166="",AND(ISNUMBER(K166),K166&gt;=B166,K166&lt;=Resumo!$H$3)),K166="")),IF(H166="Cancelado",OR(J166="",AND(ISNUMBER(J166),J166&gt;=B166)),AND(ISNUMBER(J166),J166&gt;=B166)),ISNUMBER(L166),L166&gt;=0),"OK","Revisar dados"),"Revisar dados"))</f>
      </c>
    </row>
    <row r="167">
      <c r="A167" s="13"/>
      <c r="B167" s="33" t="n"/>
      <c r="C167" s="8" t="n"/>
      <c r="D167" s="9" t="n"/>
      <c r="E167" s="10" t="n"/>
      <c r="F167" s="9" t="n"/>
      <c r="G167" s="8" t="n"/>
      <c r="H167" s="8" t="n"/>
      <c r="I167" s="8" t="n"/>
      <c r="J167" s="33" t="n"/>
      <c r="K167" s="33" t="n"/>
      <c r="L167" s="56" t="n"/>
      <c r="M167" s="34">
        <f>IF(P167&lt;&gt;"OK","",IF(H167="Cancelado","",IF(H167="Concluído",K167-B167,Resumo!$H$3-B167)))</f>
      </c>
      <c r="N167" s="13">
        <f>IF(P167="","",IF(P167&lt;&gt;"OK","Revisar dados",IF(H167="Cancelado","Cancelado",IF(H167="Concluído",IF(K167&gt;J167,"Concluído em atraso","Concluído"),IF(J167&lt;Resumo!$H$3,"Atrasado",IF(J167-Resumo!$H$3&lt;=3,"Vence em até 3 dias","No prazo"))))))</f>
      </c>
      <c r="O167" s="9" t="n"/>
      <c r="P167" s="9">
        <f>IF(COUNTA(A167:L167,O167)=0,"",IFERROR(IF(AND(A167&lt;&gt;"",COUNTIF($A$6:$A$1000,A167)=1,F167&lt;&gt;"",ISNUMBER(Resumo!$H$3),ISNUMBER(B167),B167&gt;=1,B167=INT(B167),B167&lt;=Resumo!$H$3,AND(COUNTIF(Listas!$C$6:$C$105,C167)&gt;=1,C167&lt;&gt;"",COUNTIF(Listas!$A$6:$A$105,G167)=1,G167&lt;&gt;"",OR(H167="A fazer",H167="Em andamento",H167="Aguardando cliente",H167="Aguardando pagamento",H167="Concluído",H167="Cancelado"),OR(I167="Alta",I167="Média",I167="Baixa")),IF(H167="Concluído",AND(ISNUMBER(K167),K167&gt;=B167,K167&lt;=Resumo!$H$3),IF(H167="Cancelado",OR(K167="",AND(ISNUMBER(K167),K167&gt;=B167,K167&lt;=Resumo!$H$3)),K167="")),IF(H167="Cancelado",OR(J167="",AND(ISNUMBER(J167),J167&gt;=B167)),AND(ISNUMBER(J167),J167&gt;=B167)),ISNUMBER(L167),L167&gt;=0),"OK","Revisar dados"),"Revisar dados"))</f>
      </c>
    </row>
    <row r="168">
      <c r="A168" s="6"/>
      <c r="B168" s="33" t="n"/>
      <c r="C168" s="8" t="n"/>
      <c r="D168" s="9" t="n"/>
      <c r="E168" s="10" t="n"/>
      <c r="F168" s="9" t="n"/>
      <c r="G168" s="8" t="n"/>
      <c r="H168" s="8" t="n"/>
      <c r="I168" s="8" t="n"/>
      <c r="J168" s="33" t="n"/>
      <c r="K168" s="33" t="n"/>
      <c r="L168" s="56" t="n"/>
      <c r="M168" s="32">
        <f>IF(P168&lt;&gt;"OK","",IF(H168="Cancelado","",IF(H168="Concluído",K168-B168,Resumo!$H$3-B168)))</f>
      </c>
      <c r="N168" s="6">
        <f>IF(P168="","",IF(P168&lt;&gt;"OK","Revisar dados",IF(H168="Cancelado","Cancelado",IF(H168="Concluído",IF(K168&gt;J168,"Concluído em atraso","Concluído"),IF(J168&lt;Resumo!$H$3,"Atrasado",IF(J168-Resumo!$H$3&lt;=3,"Vence em até 3 dias","No prazo"))))))</f>
      </c>
      <c r="O168" s="9" t="n"/>
      <c r="P168" s="9">
        <f>IF(COUNTA(A168:L168,O168)=0,"",IFERROR(IF(AND(A168&lt;&gt;"",COUNTIF($A$6:$A$1000,A168)=1,F168&lt;&gt;"",ISNUMBER(Resumo!$H$3),ISNUMBER(B168),B168&gt;=1,B168=INT(B168),B168&lt;=Resumo!$H$3,AND(COUNTIF(Listas!$C$6:$C$105,C168)&gt;=1,C168&lt;&gt;"",COUNTIF(Listas!$A$6:$A$105,G168)=1,G168&lt;&gt;"",OR(H168="A fazer",H168="Em andamento",H168="Aguardando cliente",H168="Aguardando pagamento",H168="Concluído",H168="Cancelado"),OR(I168="Alta",I168="Média",I168="Baixa")),IF(H168="Concluído",AND(ISNUMBER(K168),K168&gt;=B168,K168&lt;=Resumo!$H$3),IF(H168="Cancelado",OR(K168="",AND(ISNUMBER(K168),K168&gt;=B168,K168&lt;=Resumo!$H$3)),K168="")),IF(H168="Cancelado",OR(J168="",AND(ISNUMBER(J168),J168&gt;=B168)),AND(ISNUMBER(J168),J168&gt;=B168)),ISNUMBER(L168),L168&gt;=0),"OK","Revisar dados"),"Revisar dados"))</f>
      </c>
    </row>
    <row r="169">
      <c r="A169" s="13"/>
      <c r="B169" s="33" t="n"/>
      <c r="C169" s="8" t="n"/>
      <c r="D169" s="9" t="n"/>
      <c r="E169" s="10" t="n"/>
      <c r="F169" s="9" t="n"/>
      <c r="G169" s="8" t="n"/>
      <c r="H169" s="8" t="n"/>
      <c r="I169" s="8" t="n"/>
      <c r="J169" s="33" t="n"/>
      <c r="K169" s="33" t="n"/>
      <c r="L169" s="56" t="n"/>
      <c r="M169" s="34">
        <f>IF(P169&lt;&gt;"OK","",IF(H169="Cancelado","",IF(H169="Concluído",K169-B169,Resumo!$H$3-B169)))</f>
      </c>
      <c r="N169" s="13">
        <f>IF(P169="","",IF(P169&lt;&gt;"OK","Revisar dados",IF(H169="Cancelado","Cancelado",IF(H169="Concluído",IF(K169&gt;J169,"Concluído em atraso","Concluído"),IF(J169&lt;Resumo!$H$3,"Atrasado",IF(J169-Resumo!$H$3&lt;=3,"Vence em até 3 dias","No prazo"))))))</f>
      </c>
      <c r="O169" s="9" t="n"/>
      <c r="P169" s="9">
        <f>IF(COUNTA(A169:L169,O169)=0,"",IFERROR(IF(AND(A169&lt;&gt;"",COUNTIF($A$6:$A$1000,A169)=1,F169&lt;&gt;"",ISNUMBER(Resumo!$H$3),ISNUMBER(B169),B169&gt;=1,B169=INT(B169),B169&lt;=Resumo!$H$3,AND(COUNTIF(Listas!$C$6:$C$105,C169)&gt;=1,C169&lt;&gt;"",COUNTIF(Listas!$A$6:$A$105,G169)=1,G169&lt;&gt;"",OR(H169="A fazer",H169="Em andamento",H169="Aguardando cliente",H169="Aguardando pagamento",H169="Concluído",H169="Cancelado"),OR(I169="Alta",I169="Média",I169="Baixa")),IF(H169="Concluído",AND(ISNUMBER(K169),K169&gt;=B169,K169&lt;=Resumo!$H$3),IF(H169="Cancelado",OR(K169="",AND(ISNUMBER(K169),K169&gt;=B169,K169&lt;=Resumo!$H$3)),K169="")),IF(H169="Cancelado",OR(J169="",AND(ISNUMBER(J169),J169&gt;=B169)),AND(ISNUMBER(J169),J169&gt;=B169)),ISNUMBER(L169),L169&gt;=0),"OK","Revisar dados"),"Revisar dados"))</f>
      </c>
    </row>
    <row r="170">
      <c r="A170" s="6"/>
      <c r="B170" s="33" t="n"/>
      <c r="C170" s="8" t="n"/>
      <c r="D170" s="9" t="n"/>
      <c r="E170" s="10" t="n"/>
      <c r="F170" s="9" t="n"/>
      <c r="G170" s="8" t="n"/>
      <c r="H170" s="8" t="n"/>
      <c r="I170" s="8" t="n"/>
      <c r="J170" s="33" t="n"/>
      <c r="K170" s="33" t="n"/>
      <c r="L170" s="56" t="n"/>
      <c r="M170" s="32">
        <f>IF(P170&lt;&gt;"OK","",IF(H170="Cancelado","",IF(H170="Concluído",K170-B170,Resumo!$H$3-B170)))</f>
      </c>
      <c r="N170" s="6">
        <f>IF(P170="","",IF(P170&lt;&gt;"OK","Revisar dados",IF(H170="Cancelado","Cancelado",IF(H170="Concluído",IF(K170&gt;J170,"Concluído em atraso","Concluído"),IF(J170&lt;Resumo!$H$3,"Atrasado",IF(J170-Resumo!$H$3&lt;=3,"Vence em até 3 dias","No prazo"))))))</f>
      </c>
      <c r="O170" s="9" t="n"/>
      <c r="P170" s="9">
        <f>IF(COUNTA(A170:L170,O170)=0,"",IFERROR(IF(AND(A170&lt;&gt;"",COUNTIF($A$6:$A$1000,A170)=1,F170&lt;&gt;"",ISNUMBER(Resumo!$H$3),ISNUMBER(B170),B170&gt;=1,B170=INT(B170),B170&lt;=Resumo!$H$3,AND(COUNTIF(Listas!$C$6:$C$105,C170)&gt;=1,C170&lt;&gt;"",COUNTIF(Listas!$A$6:$A$105,G170)=1,G170&lt;&gt;"",OR(H170="A fazer",H170="Em andamento",H170="Aguardando cliente",H170="Aguardando pagamento",H170="Concluído",H170="Cancelado"),OR(I170="Alta",I170="Média",I170="Baixa")),IF(H170="Concluído",AND(ISNUMBER(K170),K170&gt;=B170,K170&lt;=Resumo!$H$3),IF(H170="Cancelado",OR(K170="",AND(ISNUMBER(K170),K170&gt;=B170,K170&lt;=Resumo!$H$3)),K170="")),IF(H170="Cancelado",OR(J170="",AND(ISNUMBER(J170),J170&gt;=B170)),AND(ISNUMBER(J170),J170&gt;=B170)),ISNUMBER(L170),L170&gt;=0),"OK","Revisar dados"),"Revisar dados"))</f>
      </c>
    </row>
    <row r="171">
      <c r="A171" s="13"/>
      <c r="B171" s="33" t="n"/>
      <c r="C171" s="8" t="n"/>
      <c r="D171" s="9" t="n"/>
      <c r="E171" s="10" t="n"/>
      <c r="F171" s="9" t="n"/>
      <c r="G171" s="8" t="n"/>
      <c r="H171" s="8" t="n"/>
      <c r="I171" s="8" t="n"/>
      <c r="J171" s="33" t="n"/>
      <c r="K171" s="33" t="n"/>
      <c r="L171" s="56" t="n"/>
      <c r="M171" s="34">
        <f>IF(P171&lt;&gt;"OK","",IF(H171="Cancelado","",IF(H171="Concluído",K171-B171,Resumo!$H$3-B171)))</f>
      </c>
      <c r="N171" s="13">
        <f>IF(P171="","",IF(P171&lt;&gt;"OK","Revisar dados",IF(H171="Cancelado","Cancelado",IF(H171="Concluído",IF(K171&gt;J171,"Concluído em atraso","Concluído"),IF(J171&lt;Resumo!$H$3,"Atrasado",IF(J171-Resumo!$H$3&lt;=3,"Vence em até 3 dias","No prazo"))))))</f>
      </c>
      <c r="O171" s="9" t="n"/>
      <c r="P171" s="9">
        <f>IF(COUNTA(A171:L171,O171)=0,"",IFERROR(IF(AND(A171&lt;&gt;"",COUNTIF($A$6:$A$1000,A171)=1,F171&lt;&gt;"",ISNUMBER(Resumo!$H$3),ISNUMBER(B171),B171&gt;=1,B171=INT(B171),B171&lt;=Resumo!$H$3,AND(COUNTIF(Listas!$C$6:$C$105,C171)&gt;=1,C171&lt;&gt;"",COUNTIF(Listas!$A$6:$A$105,G171)=1,G171&lt;&gt;"",OR(H171="A fazer",H171="Em andamento",H171="Aguardando cliente",H171="Aguardando pagamento",H171="Concluído",H171="Cancelado"),OR(I171="Alta",I171="Média",I171="Baixa")),IF(H171="Concluído",AND(ISNUMBER(K171),K171&gt;=B171,K171&lt;=Resumo!$H$3),IF(H171="Cancelado",OR(K171="",AND(ISNUMBER(K171),K171&gt;=B171,K171&lt;=Resumo!$H$3)),K171="")),IF(H171="Cancelado",OR(J171="",AND(ISNUMBER(J171),J171&gt;=B171)),AND(ISNUMBER(J171),J171&gt;=B171)),ISNUMBER(L171),L171&gt;=0),"OK","Revisar dados"),"Revisar dados"))</f>
      </c>
    </row>
    <row r="172">
      <c r="A172" s="6"/>
      <c r="B172" s="33" t="n"/>
      <c r="C172" s="8" t="n"/>
      <c r="D172" s="9" t="n"/>
      <c r="E172" s="10" t="n"/>
      <c r="F172" s="9" t="n"/>
      <c r="G172" s="8" t="n"/>
      <c r="H172" s="8" t="n"/>
      <c r="I172" s="8" t="n"/>
      <c r="J172" s="33" t="n"/>
      <c r="K172" s="33" t="n"/>
      <c r="L172" s="56" t="n"/>
      <c r="M172" s="32">
        <f>IF(P172&lt;&gt;"OK","",IF(H172="Cancelado","",IF(H172="Concluído",K172-B172,Resumo!$H$3-B172)))</f>
      </c>
      <c r="N172" s="6">
        <f>IF(P172="","",IF(P172&lt;&gt;"OK","Revisar dados",IF(H172="Cancelado","Cancelado",IF(H172="Concluído",IF(K172&gt;J172,"Concluído em atraso","Concluído"),IF(J172&lt;Resumo!$H$3,"Atrasado",IF(J172-Resumo!$H$3&lt;=3,"Vence em até 3 dias","No prazo"))))))</f>
      </c>
      <c r="O172" s="9" t="n"/>
      <c r="P172" s="9">
        <f>IF(COUNTA(A172:L172,O172)=0,"",IFERROR(IF(AND(A172&lt;&gt;"",COUNTIF($A$6:$A$1000,A172)=1,F172&lt;&gt;"",ISNUMBER(Resumo!$H$3),ISNUMBER(B172),B172&gt;=1,B172=INT(B172),B172&lt;=Resumo!$H$3,AND(COUNTIF(Listas!$C$6:$C$105,C172)&gt;=1,C172&lt;&gt;"",COUNTIF(Listas!$A$6:$A$105,G172)=1,G172&lt;&gt;"",OR(H172="A fazer",H172="Em andamento",H172="Aguardando cliente",H172="Aguardando pagamento",H172="Concluído",H172="Cancelado"),OR(I172="Alta",I172="Média",I172="Baixa")),IF(H172="Concluído",AND(ISNUMBER(K172),K172&gt;=B172,K172&lt;=Resumo!$H$3),IF(H172="Cancelado",OR(K172="",AND(ISNUMBER(K172),K172&gt;=B172,K172&lt;=Resumo!$H$3)),K172="")),IF(H172="Cancelado",OR(J172="",AND(ISNUMBER(J172),J172&gt;=B172)),AND(ISNUMBER(J172),J172&gt;=B172)),ISNUMBER(L172),L172&gt;=0),"OK","Revisar dados"),"Revisar dados"))</f>
      </c>
    </row>
    <row r="173">
      <c r="A173" s="13"/>
      <c r="B173" s="33" t="n"/>
      <c r="C173" s="8" t="n"/>
      <c r="D173" s="9" t="n"/>
      <c r="E173" s="10" t="n"/>
      <c r="F173" s="9" t="n"/>
      <c r="G173" s="8" t="n"/>
      <c r="H173" s="8" t="n"/>
      <c r="I173" s="8" t="n"/>
      <c r="J173" s="33" t="n"/>
      <c r="K173" s="33" t="n"/>
      <c r="L173" s="56" t="n"/>
      <c r="M173" s="34">
        <f>IF(P173&lt;&gt;"OK","",IF(H173="Cancelado","",IF(H173="Concluído",K173-B173,Resumo!$H$3-B173)))</f>
      </c>
      <c r="N173" s="13">
        <f>IF(P173="","",IF(P173&lt;&gt;"OK","Revisar dados",IF(H173="Cancelado","Cancelado",IF(H173="Concluído",IF(K173&gt;J173,"Concluído em atraso","Concluído"),IF(J173&lt;Resumo!$H$3,"Atrasado",IF(J173-Resumo!$H$3&lt;=3,"Vence em até 3 dias","No prazo"))))))</f>
      </c>
      <c r="O173" s="9" t="n"/>
      <c r="P173" s="9">
        <f>IF(COUNTA(A173:L173,O173)=0,"",IFERROR(IF(AND(A173&lt;&gt;"",COUNTIF($A$6:$A$1000,A173)=1,F173&lt;&gt;"",ISNUMBER(Resumo!$H$3),ISNUMBER(B173),B173&gt;=1,B173=INT(B173),B173&lt;=Resumo!$H$3,AND(COUNTIF(Listas!$C$6:$C$105,C173)&gt;=1,C173&lt;&gt;"",COUNTIF(Listas!$A$6:$A$105,G173)=1,G173&lt;&gt;"",OR(H173="A fazer",H173="Em andamento",H173="Aguardando cliente",H173="Aguardando pagamento",H173="Concluído",H173="Cancelado"),OR(I173="Alta",I173="Média",I173="Baixa")),IF(H173="Concluído",AND(ISNUMBER(K173),K173&gt;=B173,K173&lt;=Resumo!$H$3),IF(H173="Cancelado",OR(K173="",AND(ISNUMBER(K173),K173&gt;=B173,K173&lt;=Resumo!$H$3)),K173="")),IF(H173="Cancelado",OR(J173="",AND(ISNUMBER(J173),J173&gt;=B173)),AND(ISNUMBER(J173),J173&gt;=B173)),ISNUMBER(L173),L173&gt;=0),"OK","Revisar dados"),"Revisar dados"))</f>
      </c>
    </row>
    <row r="174">
      <c r="A174" s="6"/>
      <c r="B174" s="33" t="n"/>
      <c r="C174" s="8" t="n"/>
      <c r="D174" s="9" t="n"/>
      <c r="E174" s="10" t="n"/>
      <c r="F174" s="9" t="n"/>
      <c r="G174" s="8" t="n"/>
      <c r="H174" s="8" t="n"/>
      <c r="I174" s="8" t="n"/>
      <c r="J174" s="33" t="n"/>
      <c r="K174" s="33" t="n"/>
      <c r="L174" s="56" t="n"/>
      <c r="M174" s="32">
        <f>IF(P174&lt;&gt;"OK","",IF(H174="Cancelado","",IF(H174="Concluído",K174-B174,Resumo!$H$3-B174)))</f>
      </c>
      <c r="N174" s="6">
        <f>IF(P174="","",IF(P174&lt;&gt;"OK","Revisar dados",IF(H174="Cancelado","Cancelado",IF(H174="Concluído",IF(K174&gt;J174,"Concluído em atraso","Concluído"),IF(J174&lt;Resumo!$H$3,"Atrasado",IF(J174-Resumo!$H$3&lt;=3,"Vence em até 3 dias","No prazo"))))))</f>
      </c>
      <c r="O174" s="9" t="n"/>
      <c r="P174" s="9">
        <f>IF(COUNTA(A174:L174,O174)=0,"",IFERROR(IF(AND(A174&lt;&gt;"",COUNTIF($A$6:$A$1000,A174)=1,F174&lt;&gt;"",ISNUMBER(Resumo!$H$3),ISNUMBER(B174),B174&gt;=1,B174=INT(B174),B174&lt;=Resumo!$H$3,AND(COUNTIF(Listas!$C$6:$C$105,C174)&gt;=1,C174&lt;&gt;"",COUNTIF(Listas!$A$6:$A$105,G174)=1,G174&lt;&gt;"",OR(H174="A fazer",H174="Em andamento",H174="Aguardando cliente",H174="Aguardando pagamento",H174="Concluído",H174="Cancelado"),OR(I174="Alta",I174="Média",I174="Baixa")),IF(H174="Concluído",AND(ISNUMBER(K174),K174&gt;=B174,K174&lt;=Resumo!$H$3),IF(H174="Cancelado",OR(K174="",AND(ISNUMBER(K174),K174&gt;=B174,K174&lt;=Resumo!$H$3)),K174="")),IF(H174="Cancelado",OR(J174="",AND(ISNUMBER(J174),J174&gt;=B174)),AND(ISNUMBER(J174),J174&gt;=B174)),ISNUMBER(L174),L174&gt;=0),"OK","Revisar dados"),"Revisar dados"))</f>
      </c>
    </row>
    <row r="175">
      <c r="A175" s="13"/>
      <c r="B175" s="33" t="n"/>
      <c r="C175" s="8" t="n"/>
      <c r="D175" s="9" t="n"/>
      <c r="E175" s="10" t="n"/>
      <c r="F175" s="9" t="n"/>
      <c r="G175" s="8" t="n"/>
      <c r="H175" s="8" t="n"/>
      <c r="I175" s="8" t="n"/>
      <c r="J175" s="33" t="n"/>
      <c r="K175" s="33" t="n"/>
      <c r="L175" s="56" t="n"/>
      <c r="M175" s="34">
        <f>IF(P175&lt;&gt;"OK","",IF(H175="Cancelado","",IF(H175="Concluído",K175-B175,Resumo!$H$3-B175)))</f>
      </c>
      <c r="N175" s="13">
        <f>IF(P175="","",IF(P175&lt;&gt;"OK","Revisar dados",IF(H175="Cancelado","Cancelado",IF(H175="Concluído",IF(K175&gt;J175,"Concluído em atraso","Concluído"),IF(J175&lt;Resumo!$H$3,"Atrasado",IF(J175-Resumo!$H$3&lt;=3,"Vence em até 3 dias","No prazo"))))))</f>
      </c>
      <c r="O175" s="9" t="n"/>
      <c r="P175" s="9">
        <f>IF(COUNTA(A175:L175,O175)=0,"",IFERROR(IF(AND(A175&lt;&gt;"",COUNTIF($A$6:$A$1000,A175)=1,F175&lt;&gt;"",ISNUMBER(Resumo!$H$3),ISNUMBER(B175),B175&gt;=1,B175=INT(B175),B175&lt;=Resumo!$H$3,AND(COUNTIF(Listas!$C$6:$C$105,C175)&gt;=1,C175&lt;&gt;"",COUNTIF(Listas!$A$6:$A$105,G175)=1,G175&lt;&gt;"",OR(H175="A fazer",H175="Em andamento",H175="Aguardando cliente",H175="Aguardando pagamento",H175="Concluído",H175="Cancelado"),OR(I175="Alta",I175="Média",I175="Baixa")),IF(H175="Concluído",AND(ISNUMBER(K175),K175&gt;=B175,K175&lt;=Resumo!$H$3),IF(H175="Cancelado",OR(K175="",AND(ISNUMBER(K175),K175&gt;=B175,K175&lt;=Resumo!$H$3)),K175="")),IF(H175="Cancelado",OR(J175="",AND(ISNUMBER(J175),J175&gt;=B175)),AND(ISNUMBER(J175),J175&gt;=B175)),ISNUMBER(L175),L175&gt;=0),"OK","Revisar dados"),"Revisar dados"))</f>
      </c>
    </row>
    <row r="176">
      <c r="A176" s="6"/>
      <c r="B176" s="33" t="n"/>
      <c r="C176" s="8" t="n"/>
      <c r="D176" s="9" t="n"/>
      <c r="E176" s="10" t="n"/>
      <c r="F176" s="9" t="n"/>
      <c r="G176" s="8" t="n"/>
      <c r="H176" s="8" t="n"/>
      <c r="I176" s="8" t="n"/>
      <c r="J176" s="33" t="n"/>
      <c r="K176" s="33" t="n"/>
      <c r="L176" s="56" t="n"/>
      <c r="M176" s="32">
        <f>IF(P176&lt;&gt;"OK","",IF(H176="Cancelado","",IF(H176="Concluído",K176-B176,Resumo!$H$3-B176)))</f>
      </c>
      <c r="N176" s="6">
        <f>IF(P176="","",IF(P176&lt;&gt;"OK","Revisar dados",IF(H176="Cancelado","Cancelado",IF(H176="Concluído",IF(K176&gt;J176,"Concluído em atraso","Concluído"),IF(J176&lt;Resumo!$H$3,"Atrasado",IF(J176-Resumo!$H$3&lt;=3,"Vence em até 3 dias","No prazo"))))))</f>
      </c>
      <c r="O176" s="9" t="n"/>
      <c r="P176" s="9">
        <f>IF(COUNTA(A176:L176,O176)=0,"",IFERROR(IF(AND(A176&lt;&gt;"",COUNTIF($A$6:$A$1000,A176)=1,F176&lt;&gt;"",ISNUMBER(Resumo!$H$3),ISNUMBER(B176),B176&gt;=1,B176=INT(B176),B176&lt;=Resumo!$H$3,AND(COUNTIF(Listas!$C$6:$C$105,C176)&gt;=1,C176&lt;&gt;"",COUNTIF(Listas!$A$6:$A$105,G176)=1,G176&lt;&gt;"",OR(H176="A fazer",H176="Em andamento",H176="Aguardando cliente",H176="Aguardando pagamento",H176="Concluído",H176="Cancelado"),OR(I176="Alta",I176="Média",I176="Baixa")),IF(H176="Concluído",AND(ISNUMBER(K176),K176&gt;=B176,K176&lt;=Resumo!$H$3),IF(H176="Cancelado",OR(K176="",AND(ISNUMBER(K176),K176&gt;=B176,K176&lt;=Resumo!$H$3)),K176="")),IF(H176="Cancelado",OR(J176="",AND(ISNUMBER(J176),J176&gt;=B176)),AND(ISNUMBER(J176),J176&gt;=B176)),ISNUMBER(L176),L176&gt;=0),"OK","Revisar dados"),"Revisar dados"))</f>
      </c>
    </row>
    <row r="177">
      <c r="A177" s="13"/>
      <c r="B177" s="33" t="n"/>
      <c r="C177" s="8" t="n"/>
      <c r="D177" s="9" t="n"/>
      <c r="E177" s="10" t="n"/>
      <c r="F177" s="9" t="n"/>
      <c r="G177" s="8" t="n"/>
      <c r="H177" s="8" t="n"/>
      <c r="I177" s="8" t="n"/>
      <c r="J177" s="33" t="n"/>
      <c r="K177" s="33" t="n"/>
      <c r="L177" s="56" t="n"/>
      <c r="M177" s="34">
        <f>IF(P177&lt;&gt;"OK","",IF(H177="Cancelado","",IF(H177="Concluído",K177-B177,Resumo!$H$3-B177)))</f>
      </c>
      <c r="N177" s="13">
        <f>IF(P177="","",IF(P177&lt;&gt;"OK","Revisar dados",IF(H177="Cancelado","Cancelado",IF(H177="Concluído",IF(K177&gt;J177,"Concluído em atraso","Concluído"),IF(J177&lt;Resumo!$H$3,"Atrasado",IF(J177-Resumo!$H$3&lt;=3,"Vence em até 3 dias","No prazo"))))))</f>
      </c>
      <c r="O177" s="9" t="n"/>
      <c r="P177" s="9">
        <f>IF(COUNTA(A177:L177,O177)=0,"",IFERROR(IF(AND(A177&lt;&gt;"",COUNTIF($A$6:$A$1000,A177)=1,F177&lt;&gt;"",ISNUMBER(Resumo!$H$3),ISNUMBER(B177),B177&gt;=1,B177=INT(B177),B177&lt;=Resumo!$H$3,AND(COUNTIF(Listas!$C$6:$C$105,C177)&gt;=1,C177&lt;&gt;"",COUNTIF(Listas!$A$6:$A$105,G177)=1,G177&lt;&gt;"",OR(H177="A fazer",H177="Em andamento",H177="Aguardando cliente",H177="Aguardando pagamento",H177="Concluído",H177="Cancelado"),OR(I177="Alta",I177="Média",I177="Baixa")),IF(H177="Concluído",AND(ISNUMBER(K177),K177&gt;=B177,K177&lt;=Resumo!$H$3),IF(H177="Cancelado",OR(K177="",AND(ISNUMBER(K177),K177&gt;=B177,K177&lt;=Resumo!$H$3)),K177="")),IF(H177="Cancelado",OR(J177="",AND(ISNUMBER(J177),J177&gt;=B177)),AND(ISNUMBER(J177),J177&gt;=B177)),ISNUMBER(L177),L177&gt;=0),"OK","Revisar dados"),"Revisar dados"))</f>
      </c>
    </row>
    <row r="178">
      <c r="A178" s="6"/>
      <c r="B178" s="33" t="n"/>
      <c r="C178" s="8" t="n"/>
      <c r="D178" s="9" t="n"/>
      <c r="E178" s="10" t="n"/>
      <c r="F178" s="9" t="n"/>
      <c r="G178" s="8" t="n"/>
      <c r="H178" s="8" t="n"/>
      <c r="I178" s="8" t="n"/>
      <c r="J178" s="33" t="n"/>
      <c r="K178" s="33" t="n"/>
      <c r="L178" s="56" t="n"/>
      <c r="M178" s="32">
        <f>IF(P178&lt;&gt;"OK","",IF(H178="Cancelado","",IF(H178="Concluído",K178-B178,Resumo!$H$3-B178)))</f>
      </c>
      <c r="N178" s="6">
        <f>IF(P178="","",IF(P178&lt;&gt;"OK","Revisar dados",IF(H178="Cancelado","Cancelado",IF(H178="Concluído",IF(K178&gt;J178,"Concluído em atraso","Concluído"),IF(J178&lt;Resumo!$H$3,"Atrasado",IF(J178-Resumo!$H$3&lt;=3,"Vence em até 3 dias","No prazo"))))))</f>
      </c>
      <c r="O178" s="9" t="n"/>
      <c r="P178" s="9">
        <f>IF(COUNTA(A178:L178,O178)=0,"",IFERROR(IF(AND(A178&lt;&gt;"",COUNTIF($A$6:$A$1000,A178)=1,F178&lt;&gt;"",ISNUMBER(Resumo!$H$3),ISNUMBER(B178),B178&gt;=1,B178=INT(B178),B178&lt;=Resumo!$H$3,AND(COUNTIF(Listas!$C$6:$C$105,C178)&gt;=1,C178&lt;&gt;"",COUNTIF(Listas!$A$6:$A$105,G178)=1,G178&lt;&gt;"",OR(H178="A fazer",H178="Em andamento",H178="Aguardando cliente",H178="Aguardando pagamento",H178="Concluído",H178="Cancelado"),OR(I178="Alta",I178="Média",I178="Baixa")),IF(H178="Concluído",AND(ISNUMBER(K178),K178&gt;=B178,K178&lt;=Resumo!$H$3),IF(H178="Cancelado",OR(K178="",AND(ISNUMBER(K178),K178&gt;=B178,K178&lt;=Resumo!$H$3)),K178="")),IF(H178="Cancelado",OR(J178="",AND(ISNUMBER(J178),J178&gt;=B178)),AND(ISNUMBER(J178),J178&gt;=B178)),ISNUMBER(L178),L178&gt;=0),"OK","Revisar dados"),"Revisar dados"))</f>
      </c>
    </row>
    <row r="179">
      <c r="A179" s="13"/>
      <c r="B179" s="33" t="n"/>
      <c r="C179" s="8" t="n"/>
      <c r="D179" s="9" t="n"/>
      <c r="E179" s="10" t="n"/>
      <c r="F179" s="9" t="n"/>
      <c r="G179" s="8" t="n"/>
      <c r="H179" s="8" t="n"/>
      <c r="I179" s="8" t="n"/>
      <c r="J179" s="33" t="n"/>
      <c r="K179" s="33" t="n"/>
      <c r="L179" s="56" t="n"/>
      <c r="M179" s="34">
        <f>IF(P179&lt;&gt;"OK","",IF(H179="Cancelado","",IF(H179="Concluído",K179-B179,Resumo!$H$3-B179)))</f>
      </c>
      <c r="N179" s="13">
        <f>IF(P179="","",IF(P179&lt;&gt;"OK","Revisar dados",IF(H179="Cancelado","Cancelado",IF(H179="Concluído",IF(K179&gt;J179,"Concluído em atraso","Concluído"),IF(J179&lt;Resumo!$H$3,"Atrasado",IF(J179-Resumo!$H$3&lt;=3,"Vence em até 3 dias","No prazo"))))))</f>
      </c>
      <c r="O179" s="9" t="n"/>
      <c r="P179" s="9">
        <f>IF(COUNTA(A179:L179,O179)=0,"",IFERROR(IF(AND(A179&lt;&gt;"",COUNTIF($A$6:$A$1000,A179)=1,F179&lt;&gt;"",ISNUMBER(Resumo!$H$3),ISNUMBER(B179),B179&gt;=1,B179=INT(B179),B179&lt;=Resumo!$H$3,AND(COUNTIF(Listas!$C$6:$C$105,C179)&gt;=1,C179&lt;&gt;"",COUNTIF(Listas!$A$6:$A$105,G179)=1,G179&lt;&gt;"",OR(H179="A fazer",H179="Em andamento",H179="Aguardando cliente",H179="Aguardando pagamento",H179="Concluído",H179="Cancelado"),OR(I179="Alta",I179="Média",I179="Baixa")),IF(H179="Concluído",AND(ISNUMBER(K179),K179&gt;=B179,K179&lt;=Resumo!$H$3),IF(H179="Cancelado",OR(K179="",AND(ISNUMBER(K179),K179&gt;=B179,K179&lt;=Resumo!$H$3)),K179="")),IF(H179="Cancelado",OR(J179="",AND(ISNUMBER(J179),J179&gt;=B179)),AND(ISNUMBER(J179),J179&gt;=B179)),ISNUMBER(L179),L179&gt;=0),"OK","Revisar dados"),"Revisar dados"))</f>
      </c>
    </row>
    <row r="180">
      <c r="A180" s="6"/>
      <c r="B180" s="33" t="n"/>
      <c r="C180" s="8" t="n"/>
      <c r="D180" s="9" t="n"/>
      <c r="E180" s="10" t="n"/>
      <c r="F180" s="9" t="n"/>
      <c r="G180" s="8" t="n"/>
      <c r="H180" s="8" t="n"/>
      <c r="I180" s="8" t="n"/>
      <c r="J180" s="33" t="n"/>
      <c r="K180" s="33" t="n"/>
      <c r="L180" s="56" t="n"/>
      <c r="M180" s="32">
        <f>IF(P180&lt;&gt;"OK","",IF(H180="Cancelado","",IF(H180="Concluído",K180-B180,Resumo!$H$3-B180)))</f>
      </c>
      <c r="N180" s="6">
        <f>IF(P180="","",IF(P180&lt;&gt;"OK","Revisar dados",IF(H180="Cancelado","Cancelado",IF(H180="Concluído",IF(K180&gt;J180,"Concluído em atraso","Concluído"),IF(J180&lt;Resumo!$H$3,"Atrasado",IF(J180-Resumo!$H$3&lt;=3,"Vence em até 3 dias","No prazo"))))))</f>
      </c>
      <c r="O180" s="9" t="n"/>
      <c r="P180" s="9">
        <f>IF(COUNTA(A180:L180,O180)=0,"",IFERROR(IF(AND(A180&lt;&gt;"",COUNTIF($A$6:$A$1000,A180)=1,F180&lt;&gt;"",ISNUMBER(Resumo!$H$3),ISNUMBER(B180),B180&gt;=1,B180=INT(B180),B180&lt;=Resumo!$H$3,AND(COUNTIF(Listas!$C$6:$C$105,C180)&gt;=1,C180&lt;&gt;"",COUNTIF(Listas!$A$6:$A$105,G180)=1,G180&lt;&gt;"",OR(H180="A fazer",H180="Em andamento",H180="Aguardando cliente",H180="Aguardando pagamento",H180="Concluído",H180="Cancelado"),OR(I180="Alta",I180="Média",I180="Baixa")),IF(H180="Concluído",AND(ISNUMBER(K180),K180&gt;=B180,K180&lt;=Resumo!$H$3),IF(H180="Cancelado",OR(K180="",AND(ISNUMBER(K180),K180&gt;=B180,K180&lt;=Resumo!$H$3)),K180="")),IF(H180="Cancelado",OR(J180="",AND(ISNUMBER(J180),J180&gt;=B180)),AND(ISNUMBER(J180),J180&gt;=B180)),ISNUMBER(L180),L180&gt;=0),"OK","Revisar dados"),"Revisar dados"))</f>
      </c>
    </row>
    <row r="181">
      <c r="A181" s="13"/>
      <c r="B181" s="33" t="n"/>
      <c r="C181" s="8" t="n"/>
      <c r="D181" s="9" t="n"/>
      <c r="E181" s="10" t="n"/>
      <c r="F181" s="9" t="n"/>
      <c r="G181" s="8" t="n"/>
      <c r="H181" s="8" t="n"/>
      <c r="I181" s="8" t="n"/>
      <c r="J181" s="33" t="n"/>
      <c r="K181" s="33" t="n"/>
      <c r="L181" s="56" t="n"/>
      <c r="M181" s="34">
        <f>IF(P181&lt;&gt;"OK","",IF(H181="Cancelado","",IF(H181="Concluído",K181-B181,Resumo!$H$3-B181)))</f>
      </c>
      <c r="N181" s="13">
        <f>IF(P181="","",IF(P181&lt;&gt;"OK","Revisar dados",IF(H181="Cancelado","Cancelado",IF(H181="Concluído",IF(K181&gt;J181,"Concluído em atraso","Concluído"),IF(J181&lt;Resumo!$H$3,"Atrasado",IF(J181-Resumo!$H$3&lt;=3,"Vence em até 3 dias","No prazo"))))))</f>
      </c>
      <c r="O181" s="9" t="n"/>
      <c r="P181" s="9">
        <f>IF(COUNTA(A181:L181,O181)=0,"",IFERROR(IF(AND(A181&lt;&gt;"",COUNTIF($A$6:$A$1000,A181)=1,F181&lt;&gt;"",ISNUMBER(Resumo!$H$3),ISNUMBER(B181),B181&gt;=1,B181=INT(B181),B181&lt;=Resumo!$H$3,AND(COUNTIF(Listas!$C$6:$C$105,C181)&gt;=1,C181&lt;&gt;"",COUNTIF(Listas!$A$6:$A$105,G181)=1,G181&lt;&gt;"",OR(H181="A fazer",H181="Em andamento",H181="Aguardando cliente",H181="Aguardando pagamento",H181="Concluído",H181="Cancelado"),OR(I181="Alta",I181="Média",I181="Baixa")),IF(H181="Concluído",AND(ISNUMBER(K181),K181&gt;=B181,K181&lt;=Resumo!$H$3),IF(H181="Cancelado",OR(K181="",AND(ISNUMBER(K181),K181&gt;=B181,K181&lt;=Resumo!$H$3)),K181="")),IF(H181="Cancelado",OR(J181="",AND(ISNUMBER(J181),J181&gt;=B181)),AND(ISNUMBER(J181),J181&gt;=B181)),ISNUMBER(L181),L181&gt;=0),"OK","Revisar dados"),"Revisar dados"))</f>
      </c>
    </row>
    <row r="182">
      <c r="A182" s="6"/>
      <c r="B182" s="33" t="n"/>
      <c r="C182" s="8" t="n"/>
      <c r="D182" s="9" t="n"/>
      <c r="E182" s="10" t="n"/>
      <c r="F182" s="9" t="n"/>
      <c r="G182" s="8" t="n"/>
      <c r="H182" s="8" t="n"/>
      <c r="I182" s="8" t="n"/>
      <c r="J182" s="33" t="n"/>
      <c r="K182" s="33" t="n"/>
      <c r="L182" s="56" t="n"/>
      <c r="M182" s="32">
        <f>IF(P182&lt;&gt;"OK","",IF(H182="Cancelado","",IF(H182="Concluído",K182-B182,Resumo!$H$3-B182)))</f>
      </c>
      <c r="N182" s="6">
        <f>IF(P182="","",IF(P182&lt;&gt;"OK","Revisar dados",IF(H182="Cancelado","Cancelado",IF(H182="Concluído",IF(K182&gt;J182,"Concluído em atraso","Concluído"),IF(J182&lt;Resumo!$H$3,"Atrasado",IF(J182-Resumo!$H$3&lt;=3,"Vence em até 3 dias","No prazo"))))))</f>
      </c>
      <c r="O182" s="9" t="n"/>
      <c r="P182" s="9">
        <f>IF(COUNTA(A182:L182,O182)=0,"",IFERROR(IF(AND(A182&lt;&gt;"",COUNTIF($A$6:$A$1000,A182)=1,F182&lt;&gt;"",ISNUMBER(Resumo!$H$3),ISNUMBER(B182),B182&gt;=1,B182=INT(B182),B182&lt;=Resumo!$H$3,AND(COUNTIF(Listas!$C$6:$C$105,C182)&gt;=1,C182&lt;&gt;"",COUNTIF(Listas!$A$6:$A$105,G182)=1,G182&lt;&gt;"",OR(H182="A fazer",H182="Em andamento",H182="Aguardando cliente",H182="Aguardando pagamento",H182="Concluído",H182="Cancelado"),OR(I182="Alta",I182="Média",I182="Baixa")),IF(H182="Concluído",AND(ISNUMBER(K182),K182&gt;=B182,K182&lt;=Resumo!$H$3),IF(H182="Cancelado",OR(K182="",AND(ISNUMBER(K182),K182&gt;=B182,K182&lt;=Resumo!$H$3)),K182="")),IF(H182="Cancelado",OR(J182="",AND(ISNUMBER(J182),J182&gt;=B182)),AND(ISNUMBER(J182),J182&gt;=B182)),ISNUMBER(L182),L182&gt;=0),"OK","Revisar dados"),"Revisar dados"))</f>
      </c>
    </row>
    <row r="183">
      <c r="A183" s="13"/>
      <c r="B183" s="33" t="n"/>
      <c r="C183" s="8" t="n"/>
      <c r="D183" s="9" t="n"/>
      <c r="E183" s="10" t="n"/>
      <c r="F183" s="9" t="n"/>
      <c r="G183" s="8" t="n"/>
      <c r="H183" s="8" t="n"/>
      <c r="I183" s="8" t="n"/>
      <c r="J183" s="33" t="n"/>
      <c r="K183" s="33" t="n"/>
      <c r="L183" s="56" t="n"/>
      <c r="M183" s="34">
        <f>IF(P183&lt;&gt;"OK","",IF(H183="Cancelado","",IF(H183="Concluído",K183-B183,Resumo!$H$3-B183)))</f>
      </c>
      <c r="N183" s="13">
        <f>IF(P183="","",IF(P183&lt;&gt;"OK","Revisar dados",IF(H183="Cancelado","Cancelado",IF(H183="Concluído",IF(K183&gt;J183,"Concluído em atraso","Concluído"),IF(J183&lt;Resumo!$H$3,"Atrasado",IF(J183-Resumo!$H$3&lt;=3,"Vence em até 3 dias","No prazo"))))))</f>
      </c>
      <c r="O183" s="9" t="n"/>
      <c r="P183" s="9">
        <f>IF(COUNTA(A183:L183,O183)=0,"",IFERROR(IF(AND(A183&lt;&gt;"",COUNTIF($A$6:$A$1000,A183)=1,F183&lt;&gt;"",ISNUMBER(Resumo!$H$3),ISNUMBER(B183),B183&gt;=1,B183=INT(B183),B183&lt;=Resumo!$H$3,AND(COUNTIF(Listas!$C$6:$C$105,C183)&gt;=1,C183&lt;&gt;"",COUNTIF(Listas!$A$6:$A$105,G183)=1,G183&lt;&gt;"",OR(H183="A fazer",H183="Em andamento",H183="Aguardando cliente",H183="Aguardando pagamento",H183="Concluído",H183="Cancelado"),OR(I183="Alta",I183="Média",I183="Baixa")),IF(H183="Concluído",AND(ISNUMBER(K183),K183&gt;=B183,K183&lt;=Resumo!$H$3),IF(H183="Cancelado",OR(K183="",AND(ISNUMBER(K183),K183&gt;=B183,K183&lt;=Resumo!$H$3)),K183="")),IF(H183="Cancelado",OR(J183="",AND(ISNUMBER(J183),J183&gt;=B183)),AND(ISNUMBER(J183),J183&gt;=B183)),ISNUMBER(L183),L183&gt;=0),"OK","Revisar dados"),"Revisar dados"))</f>
      </c>
    </row>
    <row r="184">
      <c r="A184" s="6"/>
      <c r="B184" s="33" t="n"/>
      <c r="C184" s="8" t="n"/>
      <c r="D184" s="9" t="n"/>
      <c r="E184" s="10" t="n"/>
      <c r="F184" s="9" t="n"/>
      <c r="G184" s="8" t="n"/>
      <c r="H184" s="8" t="n"/>
      <c r="I184" s="8" t="n"/>
      <c r="J184" s="33" t="n"/>
      <c r="K184" s="33" t="n"/>
      <c r="L184" s="56" t="n"/>
      <c r="M184" s="32">
        <f>IF(P184&lt;&gt;"OK","",IF(H184="Cancelado","",IF(H184="Concluído",K184-B184,Resumo!$H$3-B184)))</f>
      </c>
      <c r="N184" s="6">
        <f>IF(P184="","",IF(P184&lt;&gt;"OK","Revisar dados",IF(H184="Cancelado","Cancelado",IF(H184="Concluído",IF(K184&gt;J184,"Concluído em atraso","Concluído"),IF(J184&lt;Resumo!$H$3,"Atrasado",IF(J184-Resumo!$H$3&lt;=3,"Vence em até 3 dias","No prazo"))))))</f>
      </c>
      <c r="O184" s="9" t="n"/>
      <c r="P184" s="9">
        <f>IF(COUNTA(A184:L184,O184)=0,"",IFERROR(IF(AND(A184&lt;&gt;"",COUNTIF($A$6:$A$1000,A184)=1,F184&lt;&gt;"",ISNUMBER(Resumo!$H$3),ISNUMBER(B184),B184&gt;=1,B184=INT(B184),B184&lt;=Resumo!$H$3,AND(COUNTIF(Listas!$C$6:$C$105,C184)&gt;=1,C184&lt;&gt;"",COUNTIF(Listas!$A$6:$A$105,G184)=1,G184&lt;&gt;"",OR(H184="A fazer",H184="Em andamento",H184="Aguardando cliente",H184="Aguardando pagamento",H184="Concluído",H184="Cancelado"),OR(I184="Alta",I184="Média",I184="Baixa")),IF(H184="Concluído",AND(ISNUMBER(K184),K184&gt;=B184,K184&lt;=Resumo!$H$3),IF(H184="Cancelado",OR(K184="",AND(ISNUMBER(K184),K184&gt;=B184,K184&lt;=Resumo!$H$3)),K184="")),IF(H184="Cancelado",OR(J184="",AND(ISNUMBER(J184),J184&gt;=B184)),AND(ISNUMBER(J184),J184&gt;=B184)),ISNUMBER(L184),L184&gt;=0),"OK","Revisar dados"),"Revisar dados"))</f>
      </c>
    </row>
    <row r="185">
      <c r="A185" s="13"/>
      <c r="B185" s="33" t="n"/>
      <c r="C185" s="8" t="n"/>
      <c r="D185" s="9" t="n"/>
      <c r="E185" s="10" t="n"/>
      <c r="F185" s="9" t="n"/>
      <c r="G185" s="8" t="n"/>
      <c r="H185" s="8" t="n"/>
      <c r="I185" s="8" t="n"/>
      <c r="J185" s="33" t="n"/>
      <c r="K185" s="33" t="n"/>
      <c r="L185" s="56" t="n"/>
      <c r="M185" s="34">
        <f>IF(P185&lt;&gt;"OK","",IF(H185="Cancelado","",IF(H185="Concluído",K185-B185,Resumo!$H$3-B185)))</f>
      </c>
      <c r="N185" s="13">
        <f>IF(P185="","",IF(P185&lt;&gt;"OK","Revisar dados",IF(H185="Cancelado","Cancelado",IF(H185="Concluído",IF(K185&gt;J185,"Concluído em atraso","Concluído"),IF(J185&lt;Resumo!$H$3,"Atrasado",IF(J185-Resumo!$H$3&lt;=3,"Vence em até 3 dias","No prazo"))))))</f>
      </c>
      <c r="O185" s="9" t="n"/>
      <c r="P185" s="9">
        <f>IF(COUNTA(A185:L185,O185)=0,"",IFERROR(IF(AND(A185&lt;&gt;"",COUNTIF($A$6:$A$1000,A185)=1,F185&lt;&gt;"",ISNUMBER(Resumo!$H$3),ISNUMBER(B185),B185&gt;=1,B185=INT(B185),B185&lt;=Resumo!$H$3,AND(COUNTIF(Listas!$C$6:$C$105,C185)&gt;=1,C185&lt;&gt;"",COUNTIF(Listas!$A$6:$A$105,G185)=1,G185&lt;&gt;"",OR(H185="A fazer",H185="Em andamento",H185="Aguardando cliente",H185="Aguardando pagamento",H185="Concluído",H185="Cancelado"),OR(I185="Alta",I185="Média",I185="Baixa")),IF(H185="Concluído",AND(ISNUMBER(K185),K185&gt;=B185,K185&lt;=Resumo!$H$3),IF(H185="Cancelado",OR(K185="",AND(ISNUMBER(K185),K185&gt;=B185,K185&lt;=Resumo!$H$3)),K185="")),IF(H185="Cancelado",OR(J185="",AND(ISNUMBER(J185),J185&gt;=B185)),AND(ISNUMBER(J185),J185&gt;=B185)),ISNUMBER(L185),L185&gt;=0),"OK","Revisar dados"),"Revisar dados"))</f>
      </c>
    </row>
    <row r="186">
      <c r="A186" s="6"/>
      <c r="B186" s="33" t="n"/>
      <c r="C186" s="8" t="n"/>
      <c r="D186" s="9" t="n"/>
      <c r="E186" s="10" t="n"/>
      <c r="F186" s="9" t="n"/>
      <c r="G186" s="8" t="n"/>
      <c r="H186" s="8" t="n"/>
      <c r="I186" s="8" t="n"/>
      <c r="J186" s="33" t="n"/>
      <c r="K186" s="33" t="n"/>
      <c r="L186" s="56" t="n"/>
      <c r="M186" s="32">
        <f>IF(P186&lt;&gt;"OK","",IF(H186="Cancelado","",IF(H186="Concluído",K186-B186,Resumo!$H$3-B186)))</f>
      </c>
      <c r="N186" s="6">
        <f>IF(P186="","",IF(P186&lt;&gt;"OK","Revisar dados",IF(H186="Cancelado","Cancelado",IF(H186="Concluído",IF(K186&gt;J186,"Concluído em atraso","Concluído"),IF(J186&lt;Resumo!$H$3,"Atrasado",IF(J186-Resumo!$H$3&lt;=3,"Vence em até 3 dias","No prazo"))))))</f>
      </c>
      <c r="O186" s="9" t="n"/>
      <c r="P186" s="9">
        <f>IF(COUNTA(A186:L186,O186)=0,"",IFERROR(IF(AND(A186&lt;&gt;"",COUNTIF($A$6:$A$1000,A186)=1,F186&lt;&gt;"",ISNUMBER(Resumo!$H$3),ISNUMBER(B186),B186&gt;=1,B186=INT(B186),B186&lt;=Resumo!$H$3,AND(COUNTIF(Listas!$C$6:$C$105,C186)&gt;=1,C186&lt;&gt;"",COUNTIF(Listas!$A$6:$A$105,G186)=1,G186&lt;&gt;"",OR(H186="A fazer",H186="Em andamento",H186="Aguardando cliente",H186="Aguardando pagamento",H186="Concluído",H186="Cancelado"),OR(I186="Alta",I186="Média",I186="Baixa")),IF(H186="Concluído",AND(ISNUMBER(K186),K186&gt;=B186,K186&lt;=Resumo!$H$3),IF(H186="Cancelado",OR(K186="",AND(ISNUMBER(K186),K186&gt;=B186,K186&lt;=Resumo!$H$3)),K186="")),IF(H186="Cancelado",OR(J186="",AND(ISNUMBER(J186),J186&gt;=B186)),AND(ISNUMBER(J186),J186&gt;=B186)),ISNUMBER(L186),L186&gt;=0),"OK","Revisar dados"),"Revisar dados"))</f>
      </c>
    </row>
    <row r="187">
      <c r="A187" s="13"/>
      <c r="B187" s="33" t="n"/>
      <c r="C187" s="8" t="n"/>
      <c r="D187" s="9" t="n"/>
      <c r="E187" s="10" t="n"/>
      <c r="F187" s="9" t="n"/>
      <c r="G187" s="8" t="n"/>
      <c r="H187" s="8" t="n"/>
      <c r="I187" s="8" t="n"/>
      <c r="J187" s="33" t="n"/>
      <c r="K187" s="33" t="n"/>
      <c r="L187" s="56" t="n"/>
      <c r="M187" s="34">
        <f>IF(P187&lt;&gt;"OK","",IF(H187="Cancelado","",IF(H187="Concluído",K187-B187,Resumo!$H$3-B187)))</f>
      </c>
      <c r="N187" s="13">
        <f>IF(P187="","",IF(P187&lt;&gt;"OK","Revisar dados",IF(H187="Cancelado","Cancelado",IF(H187="Concluído",IF(K187&gt;J187,"Concluído em atraso","Concluído"),IF(J187&lt;Resumo!$H$3,"Atrasado",IF(J187-Resumo!$H$3&lt;=3,"Vence em até 3 dias","No prazo"))))))</f>
      </c>
      <c r="O187" s="9" t="n"/>
      <c r="P187" s="9">
        <f>IF(COUNTA(A187:L187,O187)=0,"",IFERROR(IF(AND(A187&lt;&gt;"",COUNTIF($A$6:$A$1000,A187)=1,F187&lt;&gt;"",ISNUMBER(Resumo!$H$3),ISNUMBER(B187),B187&gt;=1,B187=INT(B187),B187&lt;=Resumo!$H$3,AND(COUNTIF(Listas!$C$6:$C$105,C187)&gt;=1,C187&lt;&gt;"",COUNTIF(Listas!$A$6:$A$105,G187)=1,G187&lt;&gt;"",OR(H187="A fazer",H187="Em andamento",H187="Aguardando cliente",H187="Aguardando pagamento",H187="Concluído",H187="Cancelado"),OR(I187="Alta",I187="Média",I187="Baixa")),IF(H187="Concluído",AND(ISNUMBER(K187),K187&gt;=B187,K187&lt;=Resumo!$H$3),IF(H187="Cancelado",OR(K187="",AND(ISNUMBER(K187),K187&gt;=B187,K187&lt;=Resumo!$H$3)),K187="")),IF(H187="Cancelado",OR(J187="",AND(ISNUMBER(J187),J187&gt;=B187)),AND(ISNUMBER(J187),J187&gt;=B187)),ISNUMBER(L187),L187&gt;=0),"OK","Revisar dados"),"Revisar dados"))</f>
      </c>
    </row>
    <row r="188">
      <c r="A188" s="6"/>
      <c r="B188" s="33" t="n"/>
      <c r="C188" s="8" t="n"/>
      <c r="D188" s="9" t="n"/>
      <c r="E188" s="10" t="n"/>
      <c r="F188" s="9" t="n"/>
      <c r="G188" s="8" t="n"/>
      <c r="H188" s="8" t="n"/>
      <c r="I188" s="8" t="n"/>
      <c r="J188" s="33" t="n"/>
      <c r="K188" s="33" t="n"/>
      <c r="L188" s="56" t="n"/>
      <c r="M188" s="32">
        <f>IF(P188&lt;&gt;"OK","",IF(H188="Cancelado","",IF(H188="Concluído",K188-B188,Resumo!$H$3-B188)))</f>
      </c>
      <c r="N188" s="6">
        <f>IF(P188="","",IF(P188&lt;&gt;"OK","Revisar dados",IF(H188="Cancelado","Cancelado",IF(H188="Concluído",IF(K188&gt;J188,"Concluído em atraso","Concluído"),IF(J188&lt;Resumo!$H$3,"Atrasado",IF(J188-Resumo!$H$3&lt;=3,"Vence em até 3 dias","No prazo"))))))</f>
      </c>
      <c r="O188" s="9" t="n"/>
      <c r="P188" s="9">
        <f>IF(COUNTA(A188:L188,O188)=0,"",IFERROR(IF(AND(A188&lt;&gt;"",COUNTIF($A$6:$A$1000,A188)=1,F188&lt;&gt;"",ISNUMBER(Resumo!$H$3),ISNUMBER(B188),B188&gt;=1,B188=INT(B188),B188&lt;=Resumo!$H$3,AND(COUNTIF(Listas!$C$6:$C$105,C188)&gt;=1,C188&lt;&gt;"",COUNTIF(Listas!$A$6:$A$105,G188)=1,G188&lt;&gt;"",OR(H188="A fazer",H188="Em andamento",H188="Aguardando cliente",H188="Aguardando pagamento",H188="Concluído",H188="Cancelado"),OR(I188="Alta",I188="Média",I188="Baixa")),IF(H188="Concluído",AND(ISNUMBER(K188),K188&gt;=B188,K188&lt;=Resumo!$H$3),IF(H188="Cancelado",OR(K188="",AND(ISNUMBER(K188),K188&gt;=B188,K188&lt;=Resumo!$H$3)),K188="")),IF(H188="Cancelado",OR(J188="",AND(ISNUMBER(J188),J188&gt;=B188)),AND(ISNUMBER(J188),J188&gt;=B188)),ISNUMBER(L188),L188&gt;=0),"OK","Revisar dados"),"Revisar dados"))</f>
      </c>
    </row>
    <row r="189">
      <c r="A189" s="13"/>
      <c r="B189" s="33" t="n"/>
      <c r="C189" s="8" t="n"/>
      <c r="D189" s="9" t="n"/>
      <c r="E189" s="10" t="n"/>
      <c r="F189" s="9" t="n"/>
      <c r="G189" s="8" t="n"/>
      <c r="H189" s="8" t="n"/>
      <c r="I189" s="8" t="n"/>
      <c r="J189" s="33" t="n"/>
      <c r="K189" s="33" t="n"/>
      <c r="L189" s="56" t="n"/>
      <c r="M189" s="34">
        <f>IF(P189&lt;&gt;"OK","",IF(H189="Cancelado","",IF(H189="Concluído",K189-B189,Resumo!$H$3-B189)))</f>
      </c>
      <c r="N189" s="13">
        <f>IF(P189="","",IF(P189&lt;&gt;"OK","Revisar dados",IF(H189="Cancelado","Cancelado",IF(H189="Concluído",IF(K189&gt;J189,"Concluído em atraso","Concluído"),IF(J189&lt;Resumo!$H$3,"Atrasado",IF(J189-Resumo!$H$3&lt;=3,"Vence em até 3 dias","No prazo"))))))</f>
      </c>
      <c r="O189" s="9" t="n"/>
      <c r="P189" s="9">
        <f>IF(COUNTA(A189:L189,O189)=0,"",IFERROR(IF(AND(A189&lt;&gt;"",COUNTIF($A$6:$A$1000,A189)=1,F189&lt;&gt;"",ISNUMBER(Resumo!$H$3),ISNUMBER(B189),B189&gt;=1,B189=INT(B189),B189&lt;=Resumo!$H$3,AND(COUNTIF(Listas!$C$6:$C$105,C189)&gt;=1,C189&lt;&gt;"",COUNTIF(Listas!$A$6:$A$105,G189)=1,G189&lt;&gt;"",OR(H189="A fazer",H189="Em andamento",H189="Aguardando cliente",H189="Aguardando pagamento",H189="Concluído",H189="Cancelado"),OR(I189="Alta",I189="Média",I189="Baixa")),IF(H189="Concluído",AND(ISNUMBER(K189),K189&gt;=B189,K189&lt;=Resumo!$H$3),IF(H189="Cancelado",OR(K189="",AND(ISNUMBER(K189),K189&gt;=B189,K189&lt;=Resumo!$H$3)),K189="")),IF(H189="Cancelado",OR(J189="",AND(ISNUMBER(J189),J189&gt;=B189)),AND(ISNUMBER(J189),J189&gt;=B189)),ISNUMBER(L189),L189&gt;=0),"OK","Revisar dados"),"Revisar dados"))</f>
      </c>
    </row>
    <row r="190">
      <c r="A190" s="6"/>
      <c r="B190" s="33" t="n"/>
      <c r="C190" s="8" t="n"/>
      <c r="D190" s="9" t="n"/>
      <c r="E190" s="10" t="n"/>
      <c r="F190" s="9" t="n"/>
      <c r="G190" s="8" t="n"/>
      <c r="H190" s="8" t="n"/>
      <c r="I190" s="8" t="n"/>
      <c r="J190" s="33" t="n"/>
      <c r="K190" s="33" t="n"/>
      <c r="L190" s="56" t="n"/>
      <c r="M190" s="32">
        <f>IF(P190&lt;&gt;"OK","",IF(H190="Cancelado","",IF(H190="Concluído",K190-B190,Resumo!$H$3-B190)))</f>
      </c>
      <c r="N190" s="6">
        <f>IF(P190="","",IF(P190&lt;&gt;"OK","Revisar dados",IF(H190="Cancelado","Cancelado",IF(H190="Concluído",IF(K190&gt;J190,"Concluído em atraso","Concluído"),IF(J190&lt;Resumo!$H$3,"Atrasado",IF(J190-Resumo!$H$3&lt;=3,"Vence em até 3 dias","No prazo"))))))</f>
      </c>
      <c r="O190" s="9" t="n"/>
      <c r="P190" s="9">
        <f>IF(COUNTA(A190:L190,O190)=0,"",IFERROR(IF(AND(A190&lt;&gt;"",COUNTIF($A$6:$A$1000,A190)=1,F190&lt;&gt;"",ISNUMBER(Resumo!$H$3),ISNUMBER(B190),B190&gt;=1,B190=INT(B190),B190&lt;=Resumo!$H$3,AND(COUNTIF(Listas!$C$6:$C$105,C190)&gt;=1,C190&lt;&gt;"",COUNTIF(Listas!$A$6:$A$105,G190)=1,G190&lt;&gt;"",OR(H190="A fazer",H190="Em andamento",H190="Aguardando cliente",H190="Aguardando pagamento",H190="Concluído",H190="Cancelado"),OR(I190="Alta",I190="Média",I190="Baixa")),IF(H190="Concluído",AND(ISNUMBER(K190),K190&gt;=B190,K190&lt;=Resumo!$H$3),IF(H190="Cancelado",OR(K190="",AND(ISNUMBER(K190),K190&gt;=B190,K190&lt;=Resumo!$H$3)),K190="")),IF(H190="Cancelado",OR(J190="",AND(ISNUMBER(J190),J190&gt;=B190)),AND(ISNUMBER(J190),J190&gt;=B190)),ISNUMBER(L190),L190&gt;=0),"OK","Revisar dados"),"Revisar dados"))</f>
      </c>
    </row>
    <row r="191">
      <c r="A191" s="13"/>
      <c r="B191" s="33" t="n"/>
      <c r="C191" s="8" t="n"/>
      <c r="D191" s="9" t="n"/>
      <c r="E191" s="10" t="n"/>
      <c r="F191" s="9" t="n"/>
      <c r="G191" s="8" t="n"/>
      <c r="H191" s="8" t="n"/>
      <c r="I191" s="8" t="n"/>
      <c r="J191" s="33" t="n"/>
      <c r="K191" s="33" t="n"/>
      <c r="L191" s="56" t="n"/>
      <c r="M191" s="34">
        <f>IF(P191&lt;&gt;"OK","",IF(H191="Cancelado","",IF(H191="Concluído",K191-B191,Resumo!$H$3-B191)))</f>
      </c>
      <c r="N191" s="13">
        <f>IF(P191="","",IF(P191&lt;&gt;"OK","Revisar dados",IF(H191="Cancelado","Cancelado",IF(H191="Concluído",IF(K191&gt;J191,"Concluído em atraso","Concluído"),IF(J191&lt;Resumo!$H$3,"Atrasado",IF(J191-Resumo!$H$3&lt;=3,"Vence em até 3 dias","No prazo"))))))</f>
      </c>
      <c r="O191" s="9" t="n"/>
      <c r="P191" s="9">
        <f>IF(COUNTA(A191:L191,O191)=0,"",IFERROR(IF(AND(A191&lt;&gt;"",COUNTIF($A$6:$A$1000,A191)=1,F191&lt;&gt;"",ISNUMBER(Resumo!$H$3),ISNUMBER(B191),B191&gt;=1,B191=INT(B191),B191&lt;=Resumo!$H$3,AND(COUNTIF(Listas!$C$6:$C$105,C191)&gt;=1,C191&lt;&gt;"",COUNTIF(Listas!$A$6:$A$105,G191)=1,G191&lt;&gt;"",OR(H191="A fazer",H191="Em andamento",H191="Aguardando cliente",H191="Aguardando pagamento",H191="Concluído",H191="Cancelado"),OR(I191="Alta",I191="Média",I191="Baixa")),IF(H191="Concluído",AND(ISNUMBER(K191),K191&gt;=B191,K191&lt;=Resumo!$H$3),IF(H191="Cancelado",OR(K191="",AND(ISNUMBER(K191),K191&gt;=B191,K191&lt;=Resumo!$H$3)),K191="")),IF(H191="Cancelado",OR(J191="",AND(ISNUMBER(J191),J191&gt;=B191)),AND(ISNUMBER(J191),J191&gt;=B191)),ISNUMBER(L191),L191&gt;=0),"OK","Revisar dados"),"Revisar dados"))</f>
      </c>
    </row>
    <row r="192">
      <c r="A192" s="6"/>
      <c r="B192" s="33" t="n"/>
      <c r="C192" s="8" t="n"/>
      <c r="D192" s="9" t="n"/>
      <c r="E192" s="10" t="n"/>
      <c r="F192" s="9" t="n"/>
      <c r="G192" s="8" t="n"/>
      <c r="H192" s="8" t="n"/>
      <c r="I192" s="8" t="n"/>
      <c r="J192" s="33" t="n"/>
      <c r="K192" s="33" t="n"/>
      <c r="L192" s="56" t="n"/>
      <c r="M192" s="32">
        <f>IF(P192&lt;&gt;"OK","",IF(H192="Cancelado","",IF(H192="Concluído",K192-B192,Resumo!$H$3-B192)))</f>
      </c>
      <c r="N192" s="6">
        <f>IF(P192="","",IF(P192&lt;&gt;"OK","Revisar dados",IF(H192="Cancelado","Cancelado",IF(H192="Concluído",IF(K192&gt;J192,"Concluído em atraso","Concluído"),IF(J192&lt;Resumo!$H$3,"Atrasado",IF(J192-Resumo!$H$3&lt;=3,"Vence em até 3 dias","No prazo"))))))</f>
      </c>
      <c r="O192" s="9" t="n"/>
      <c r="P192" s="9">
        <f>IF(COUNTA(A192:L192,O192)=0,"",IFERROR(IF(AND(A192&lt;&gt;"",COUNTIF($A$6:$A$1000,A192)=1,F192&lt;&gt;"",ISNUMBER(Resumo!$H$3),ISNUMBER(B192),B192&gt;=1,B192=INT(B192),B192&lt;=Resumo!$H$3,AND(COUNTIF(Listas!$C$6:$C$105,C192)&gt;=1,C192&lt;&gt;"",COUNTIF(Listas!$A$6:$A$105,G192)=1,G192&lt;&gt;"",OR(H192="A fazer",H192="Em andamento",H192="Aguardando cliente",H192="Aguardando pagamento",H192="Concluído",H192="Cancelado"),OR(I192="Alta",I192="Média",I192="Baixa")),IF(H192="Concluído",AND(ISNUMBER(K192),K192&gt;=B192,K192&lt;=Resumo!$H$3),IF(H192="Cancelado",OR(K192="",AND(ISNUMBER(K192),K192&gt;=B192,K192&lt;=Resumo!$H$3)),K192="")),IF(H192="Cancelado",OR(J192="",AND(ISNUMBER(J192),J192&gt;=B192)),AND(ISNUMBER(J192),J192&gt;=B192)),ISNUMBER(L192),L192&gt;=0),"OK","Revisar dados"),"Revisar dados"))</f>
      </c>
    </row>
    <row r="193">
      <c r="A193" s="13"/>
      <c r="B193" s="33" t="n"/>
      <c r="C193" s="8" t="n"/>
      <c r="D193" s="9" t="n"/>
      <c r="E193" s="10" t="n"/>
      <c r="F193" s="9" t="n"/>
      <c r="G193" s="8" t="n"/>
      <c r="H193" s="8" t="n"/>
      <c r="I193" s="8" t="n"/>
      <c r="J193" s="33" t="n"/>
      <c r="K193" s="33" t="n"/>
      <c r="L193" s="56" t="n"/>
      <c r="M193" s="34">
        <f>IF(P193&lt;&gt;"OK","",IF(H193="Cancelado","",IF(H193="Concluído",K193-B193,Resumo!$H$3-B193)))</f>
      </c>
      <c r="N193" s="13">
        <f>IF(P193="","",IF(P193&lt;&gt;"OK","Revisar dados",IF(H193="Cancelado","Cancelado",IF(H193="Concluído",IF(K193&gt;J193,"Concluído em atraso","Concluído"),IF(J193&lt;Resumo!$H$3,"Atrasado",IF(J193-Resumo!$H$3&lt;=3,"Vence em até 3 dias","No prazo"))))))</f>
      </c>
      <c r="O193" s="9" t="n"/>
      <c r="P193" s="9">
        <f>IF(COUNTA(A193:L193,O193)=0,"",IFERROR(IF(AND(A193&lt;&gt;"",COUNTIF($A$6:$A$1000,A193)=1,F193&lt;&gt;"",ISNUMBER(Resumo!$H$3),ISNUMBER(B193),B193&gt;=1,B193=INT(B193),B193&lt;=Resumo!$H$3,AND(COUNTIF(Listas!$C$6:$C$105,C193)&gt;=1,C193&lt;&gt;"",COUNTIF(Listas!$A$6:$A$105,G193)=1,G193&lt;&gt;"",OR(H193="A fazer",H193="Em andamento",H193="Aguardando cliente",H193="Aguardando pagamento",H193="Concluído",H193="Cancelado"),OR(I193="Alta",I193="Média",I193="Baixa")),IF(H193="Concluído",AND(ISNUMBER(K193),K193&gt;=B193,K193&lt;=Resumo!$H$3),IF(H193="Cancelado",OR(K193="",AND(ISNUMBER(K193),K193&gt;=B193,K193&lt;=Resumo!$H$3)),K193="")),IF(H193="Cancelado",OR(J193="",AND(ISNUMBER(J193),J193&gt;=B193)),AND(ISNUMBER(J193),J193&gt;=B193)),ISNUMBER(L193),L193&gt;=0),"OK","Revisar dados"),"Revisar dados"))</f>
      </c>
    </row>
    <row r="194">
      <c r="A194" s="6"/>
      <c r="B194" s="33" t="n"/>
      <c r="C194" s="8" t="n"/>
      <c r="D194" s="9" t="n"/>
      <c r="E194" s="10" t="n"/>
      <c r="F194" s="9" t="n"/>
      <c r="G194" s="8" t="n"/>
      <c r="H194" s="8" t="n"/>
      <c r="I194" s="8" t="n"/>
      <c r="J194" s="33" t="n"/>
      <c r="K194" s="33" t="n"/>
      <c r="L194" s="56" t="n"/>
      <c r="M194" s="32">
        <f>IF(P194&lt;&gt;"OK","",IF(H194="Cancelado","",IF(H194="Concluído",K194-B194,Resumo!$H$3-B194)))</f>
      </c>
      <c r="N194" s="6">
        <f>IF(P194="","",IF(P194&lt;&gt;"OK","Revisar dados",IF(H194="Cancelado","Cancelado",IF(H194="Concluído",IF(K194&gt;J194,"Concluído em atraso","Concluído"),IF(J194&lt;Resumo!$H$3,"Atrasado",IF(J194-Resumo!$H$3&lt;=3,"Vence em até 3 dias","No prazo"))))))</f>
      </c>
      <c r="O194" s="9" t="n"/>
      <c r="P194" s="9">
        <f>IF(COUNTA(A194:L194,O194)=0,"",IFERROR(IF(AND(A194&lt;&gt;"",COUNTIF($A$6:$A$1000,A194)=1,F194&lt;&gt;"",ISNUMBER(Resumo!$H$3),ISNUMBER(B194),B194&gt;=1,B194=INT(B194),B194&lt;=Resumo!$H$3,AND(COUNTIF(Listas!$C$6:$C$105,C194)&gt;=1,C194&lt;&gt;"",COUNTIF(Listas!$A$6:$A$105,G194)=1,G194&lt;&gt;"",OR(H194="A fazer",H194="Em andamento",H194="Aguardando cliente",H194="Aguardando pagamento",H194="Concluído",H194="Cancelado"),OR(I194="Alta",I194="Média",I194="Baixa")),IF(H194="Concluído",AND(ISNUMBER(K194),K194&gt;=B194,K194&lt;=Resumo!$H$3),IF(H194="Cancelado",OR(K194="",AND(ISNUMBER(K194),K194&gt;=B194,K194&lt;=Resumo!$H$3)),K194="")),IF(H194="Cancelado",OR(J194="",AND(ISNUMBER(J194),J194&gt;=B194)),AND(ISNUMBER(J194),J194&gt;=B194)),ISNUMBER(L194),L194&gt;=0),"OK","Revisar dados"),"Revisar dados"))</f>
      </c>
    </row>
    <row r="195">
      <c r="A195" s="13"/>
      <c r="B195" s="33" t="n"/>
      <c r="C195" s="8" t="n"/>
      <c r="D195" s="9" t="n"/>
      <c r="E195" s="10" t="n"/>
      <c r="F195" s="9" t="n"/>
      <c r="G195" s="8" t="n"/>
      <c r="H195" s="8" t="n"/>
      <c r="I195" s="8" t="n"/>
      <c r="J195" s="33" t="n"/>
      <c r="K195" s="33" t="n"/>
      <c r="L195" s="56" t="n"/>
      <c r="M195" s="34">
        <f>IF(P195&lt;&gt;"OK","",IF(H195="Cancelado","",IF(H195="Concluído",K195-B195,Resumo!$H$3-B195)))</f>
      </c>
      <c r="N195" s="13">
        <f>IF(P195="","",IF(P195&lt;&gt;"OK","Revisar dados",IF(H195="Cancelado","Cancelado",IF(H195="Concluído",IF(K195&gt;J195,"Concluído em atraso","Concluído"),IF(J195&lt;Resumo!$H$3,"Atrasado",IF(J195-Resumo!$H$3&lt;=3,"Vence em até 3 dias","No prazo"))))))</f>
      </c>
      <c r="O195" s="9" t="n"/>
      <c r="P195" s="9">
        <f>IF(COUNTA(A195:L195,O195)=0,"",IFERROR(IF(AND(A195&lt;&gt;"",COUNTIF($A$6:$A$1000,A195)=1,F195&lt;&gt;"",ISNUMBER(Resumo!$H$3),ISNUMBER(B195),B195&gt;=1,B195=INT(B195),B195&lt;=Resumo!$H$3,AND(COUNTIF(Listas!$C$6:$C$105,C195)&gt;=1,C195&lt;&gt;"",COUNTIF(Listas!$A$6:$A$105,G195)=1,G195&lt;&gt;"",OR(H195="A fazer",H195="Em andamento",H195="Aguardando cliente",H195="Aguardando pagamento",H195="Concluído",H195="Cancelado"),OR(I195="Alta",I195="Média",I195="Baixa")),IF(H195="Concluído",AND(ISNUMBER(K195),K195&gt;=B195,K195&lt;=Resumo!$H$3),IF(H195="Cancelado",OR(K195="",AND(ISNUMBER(K195),K195&gt;=B195,K195&lt;=Resumo!$H$3)),K195="")),IF(H195="Cancelado",OR(J195="",AND(ISNUMBER(J195),J195&gt;=B195)),AND(ISNUMBER(J195),J195&gt;=B195)),ISNUMBER(L195),L195&gt;=0),"OK","Revisar dados"),"Revisar dados"))</f>
      </c>
    </row>
    <row r="196">
      <c r="A196" s="6"/>
      <c r="B196" s="33" t="n"/>
      <c r="C196" s="8" t="n"/>
      <c r="D196" s="9" t="n"/>
      <c r="E196" s="10" t="n"/>
      <c r="F196" s="9" t="n"/>
      <c r="G196" s="8" t="n"/>
      <c r="H196" s="8" t="n"/>
      <c r="I196" s="8" t="n"/>
      <c r="J196" s="33" t="n"/>
      <c r="K196" s="33" t="n"/>
      <c r="L196" s="56" t="n"/>
      <c r="M196" s="32">
        <f>IF(P196&lt;&gt;"OK","",IF(H196="Cancelado","",IF(H196="Concluído",K196-B196,Resumo!$H$3-B196)))</f>
      </c>
      <c r="N196" s="6">
        <f>IF(P196="","",IF(P196&lt;&gt;"OK","Revisar dados",IF(H196="Cancelado","Cancelado",IF(H196="Concluído",IF(K196&gt;J196,"Concluído em atraso","Concluído"),IF(J196&lt;Resumo!$H$3,"Atrasado",IF(J196-Resumo!$H$3&lt;=3,"Vence em até 3 dias","No prazo"))))))</f>
      </c>
      <c r="O196" s="9" t="n"/>
      <c r="P196" s="9">
        <f>IF(COUNTA(A196:L196,O196)=0,"",IFERROR(IF(AND(A196&lt;&gt;"",COUNTIF($A$6:$A$1000,A196)=1,F196&lt;&gt;"",ISNUMBER(Resumo!$H$3),ISNUMBER(B196),B196&gt;=1,B196=INT(B196),B196&lt;=Resumo!$H$3,AND(COUNTIF(Listas!$C$6:$C$105,C196)&gt;=1,C196&lt;&gt;"",COUNTIF(Listas!$A$6:$A$105,G196)=1,G196&lt;&gt;"",OR(H196="A fazer",H196="Em andamento",H196="Aguardando cliente",H196="Aguardando pagamento",H196="Concluído",H196="Cancelado"),OR(I196="Alta",I196="Média",I196="Baixa")),IF(H196="Concluído",AND(ISNUMBER(K196),K196&gt;=B196,K196&lt;=Resumo!$H$3),IF(H196="Cancelado",OR(K196="",AND(ISNUMBER(K196),K196&gt;=B196,K196&lt;=Resumo!$H$3)),K196="")),IF(H196="Cancelado",OR(J196="",AND(ISNUMBER(J196),J196&gt;=B196)),AND(ISNUMBER(J196),J196&gt;=B196)),ISNUMBER(L196),L196&gt;=0),"OK","Revisar dados"),"Revisar dados"))</f>
      </c>
    </row>
    <row r="197">
      <c r="A197" s="13"/>
      <c r="B197" s="33" t="n"/>
      <c r="C197" s="8" t="n"/>
      <c r="D197" s="9" t="n"/>
      <c r="E197" s="10" t="n"/>
      <c r="F197" s="9" t="n"/>
      <c r="G197" s="8" t="n"/>
      <c r="H197" s="8" t="n"/>
      <c r="I197" s="8" t="n"/>
      <c r="J197" s="33" t="n"/>
      <c r="K197" s="33" t="n"/>
      <c r="L197" s="56" t="n"/>
      <c r="M197" s="34">
        <f>IF(P197&lt;&gt;"OK","",IF(H197="Cancelado","",IF(H197="Concluído",K197-B197,Resumo!$H$3-B197)))</f>
      </c>
      <c r="N197" s="13">
        <f>IF(P197="","",IF(P197&lt;&gt;"OK","Revisar dados",IF(H197="Cancelado","Cancelado",IF(H197="Concluído",IF(K197&gt;J197,"Concluído em atraso","Concluído"),IF(J197&lt;Resumo!$H$3,"Atrasado",IF(J197-Resumo!$H$3&lt;=3,"Vence em até 3 dias","No prazo"))))))</f>
      </c>
      <c r="O197" s="9" t="n"/>
      <c r="P197" s="9">
        <f>IF(COUNTA(A197:L197,O197)=0,"",IFERROR(IF(AND(A197&lt;&gt;"",COUNTIF($A$6:$A$1000,A197)=1,F197&lt;&gt;"",ISNUMBER(Resumo!$H$3),ISNUMBER(B197),B197&gt;=1,B197=INT(B197),B197&lt;=Resumo!$H$3,AND(COUNTIF(Listas!$C$6:$C$105,C197)&gt;=1,C197&lt;&gt;"",COUNTIF(Listas!$A$6:$A$105,G197)=1,G197&lt;&gt;"",OR(H197="A fazer",H197="Em andamento",H197="Aguardando cliente",H197="Aguardando pagamento",H197="Concluído",H197="Cancelado"),OR(I197="Alta",I197="Média",I197="Baixa")),IF(H197="Concluído",AND(ISNUMBER(K197),K197&gt;=B197,K197&lt;=Resumo!$H$3),IF(H197="Cancelado",OR(K197="",AND(ISNUMBER(K197),K197&gt;=B197,K197&lt;=Resumo!$H$3)),K197="")),IF(H197="Cancelado",OR(J197="",AND(ISNUMBER(J197),J197&gt;=B197)),AND(ISNUMBER(J197),J197&gt;=B197)),ISNUMBER(L197),L197&gt;=0),"OK","Revisar dados"),"Revisar dados"))</f>
      </c>
    </row>
    <row r="198">
      <c r="A198" s="6"/>
      <c r="B198" s="33" t="n"/>
      <c r="C198" s="8" t="n"/>
      <c r="D198" s="9" t="n"/>
      <c r="E198" s="10" t="n"/>
      <c r="F198" s="9" t="n"/>
      <c r="G198" s="8" t="n"/>
      <c r="H198" s="8" t="n"/>
      <c r="I198" s="8" t="n"/>
      <c r="J198" s="33" t="n"/>
      <c r="K198" s="33" t="n"/>
      <c r="L198" s="56" t="n"/>
      <c r="M198" s="32">
        <f>IF(P198&lt;&gt;"OK","",IF(H198="Cancelado","",IF(H198="Concluído",K198-B198,Resumo!$H$3-B198)))</f>
      </c>
      <c r="N198" s="6">
        <f>IF(P198="","",IF(P198&lt;&gt;"OK","Revisar dados",IF(H198="Cancelado","Cancelado",IF(H198="Concluído",IF(K198&gt;J198,"Concluído em atraso","Concluído"),IF(J198&lt;Resumo!$H$3,"Atrasado",IF(J198-Resumo!$H$3&lt;=3,"Vence em até 3 dias","No prazo"))))))</f>
      </c>
      <c r="O198" s="9" t="n"/>
      <c r="P198" s="9">
        <f>IF(COUNTA(A198:L198,O198)=0,"",IFERROR(IF(AND(A198&lt;&gt;"",COUNTIF($A$6:$A$1000,A198)=1,F198&lt;&gt;"",ISNUMBER(Resumo!$H$3),ISNUMBER(B198),B198&gt;=1,B198=INT(B198),B198&lt;=Resumo!$H$3,AND(COUNTIF(Listas!$C$6:$C$105,C198)&gt;=1,C198&lt;&gt;"",COUNTIF(Listas!$A$6:$A$105,G198)=1,G198&lt;&gt;"",OR(H198="A fazer",H198="Em andamento",H198="Aguardando cliente",H198="Aguardando pagamento",H198="Concluído",H198="Cancelado"),OR(I198="Alta",I198="Média",I198="Baixa")),IF(H198="Concluído",AND(ISNUMBER(K198),K198&gt;=B198,K198&lt;=Resumo!$H$3),IF(H198="Cancelado",OR(K198="",AND(ISNUMBER(K198),K198&gt;=B198,K198&lt;=Resumo!$H$3)),K198="")),IF(H198="Cancelado",OR(J198="",AND(ISNUMBER(J198),J198&gt;=B198)),AND(ISNUMBER(J198),J198&gt;=B198)),ISNUMBER(L198),L198&gt;=0),"OK","Revisar dados"),"Revisar dados"))</f>
      </c>
    </row>
    <row r="199">
      <c r="A199" s="13"/>
      <c r="B199" s="33" t="n"/>
      <c r="C199" s="8" t="n"/>
      <c r="D199" s="9" t="n"/>
      <c r="E199" s="10" t="n"/>
      <c r="F199" s="9" t="n"/>
      <c r="G199" s="8" t="n"/>
      <c r="H199" s="8" t="n"/>
      <c r="I199" s="8" t="n"/>
      <c r="J199" s="33" t="n"/>
      <c r="K199" s="33" t="n"/>
      <c r="L199" s="56" t="n"/>
      <c r="M199" s="34">
        <f>IF(P199&lt;&gt;"OK","",IF(H199="Cancelado","",IF(H199="Concluído",K199-B199,Resumo!$H$3-B199)))</f>
      </c>
      <c r="N199" s="13">
        <f>IF(P199="","",IF(P199&lt;&gt;"OK","Revisar dados",IF(H199="Cancelado","Cancelado",IF(H199="Concluído",IF(K199&gt;J199,"Concluído em atraso","Concluído"),IF(J199&lt;Resumo!$H$3,"Atrasado",IF(J199-Resumo!$H$3&lt;=3,"Vence em até 3 dias","No prazo"))))))</f>
      </c>
      <c r="O199" s="9" t="n"/>
      <c r="P199" s="9">
        <f>IF(COUNTA(A199:L199,O199)=0,"",IFERROR(IF(AND(A199&lt;&gt;"",COUNTIF($A$6:$A$1000,A199)=1,F199&lt;&gt;"",ISNUMBER(Resumo!$H$3),ISNUMBER(B199),B199&gt;=1,B199=INT(B199),B199&lt;=Resumo!$H$3,AND(COUNTIF(Listas!$C$6:$C$105,C199)&gt;=1,C199&lt;&gt;"",COUNTIF(Listas!$A$6:$A$105,G199)=1,G199&lt;&gt;"",OR(H199="A fazer",H199="Em andamento",H199="Aguardando cliente",H199="Aguardando pagamento",H199="Concluído",H199="Cancelado"),OR(I199="Alta",I199="Média",I199="Baixa")),IF(H199="Concluído",AND(ISNUMBER(K199),K199&gt;=B199,K199&lt;=Resumo!$H$3),IF(H199="Cancelado",OR(K199="",AND(ISNUMBER(K199),K199&gt;=B199,K199&lt;=Resumo!$H$3)),K199="")),IF(H199="Cancelado",OR(J199="",AND(ISNUMBER(J199),J199&gt;=B199)),AND(ISNUMBER(J199),J199&gt;=B199)),ISNUMBER(L199),L199&gt;=0),"OK","Revisar dados"),"Revisar dados"))</f>
      </c>
    </row>
    <row r="200">
      <c r="A200" s="6"/>
      <c r="B200" s="33" t="n"/>
      <c r="C200" s="8" t="n"/>
      <c r="D200" s="9" t="n"/>
      <c r="E200" s="10" t="n"/>
      <c r="F200" s="9" t="n"/>
      <c r="G200" s="8" t="n"/>
      <c r="H200" s="8" t="n"/>
      <c r="I200" s="8" t="n"/>
      <c r="J200" s="33" t="n"/>
      <c r="K200" s="33" t="n"/>
      <c r="L200" s="56" t="n"/>
      <c r="M200" s="32">
        <f>IF(P200&lt;&gt;"OK","",IF(H200="Cancelado","",IF(H200="Concluído",K200-B200,Resumo!$H$3-B200)))</f>
      </c>
      <c r="N200" s="6">
        <f>IF(P200="","",IF(P200&lt;&gt;"OK","Revisar dados",IF(H200="Cancelado","Cancelado",IF(H200="Concluído",IF(K200&gt;J200,"Concluído em atraso","Concluído"),IF(J200&lt;Resumo!$H$3,"Atrasado",IF(J200-Resumo!$H$3&lt;=3,"Vence em até 3 dias","No prazo"))))))</f>
      </c>
      <c r="O200" s="9" t="n"/>
      <c r="P200" s="9">
        <f>IF(COUNTA(A200:L200,O200)=0,"",IFERROR(IF(AND(A200&lt;&gt;"",COUNTIF($A$6:$A$1000,A200)=1,F200&lt;&gt;"",ISNUMBER(Resumo!$H$3),ISNUMBER(B200),B200&gt;=1,B200=INT(B200),B200&lt;=Resumo!$H$3,AND(COUNTIF(Listas!$C$6:$C$105,C200)&gt;=1,C200&lt;&gt;"",COUNTIF(Listas!$A$6:$A$105,G200)=1,G200&lt;&gt;"",OR(H200="A fazer",H200="Em andamento",H200="Aguardando cliente",H200="Aguardando pagamento",H200="Concluído",H200="Cancelado"),OR(I200="Alta",I200="Média",I200="Baixa")),IF(H200="Concluído",AND(ISNUMBER(K200),K200&gt;=B200,K200&lt;=Resumo!$H$3),IF(H200="Cancelado",OR(K200="",AND(ISNUMBER(K200),K200&gt;=B200,K200&lt;=Resumo!$H$3)),K200="")),IF(H200="Cancelado",OR(J200="",AND(ISNUMBER(J200),J200&gt;=B200)),AND(ISNUMBER(J200),J200&gt;=B200)),ISNUMBER(L200),L200&gt;=0),"OK","Revisar dados"),"Revisar dados"))</f>
      </c>
    </row>
    <row r="201">
      <c r="A201" s="13"/>
      <c r="B201" s="33" t="n"/>
      <c r="C201" s="8" t="n"/>
      <c r="D201" s="9" t="n"/>
      <c r="E201" s="10" t="n"/>
      <c r="F201" s="9" t="n"/>
      <c r="G201" s="8" t="n"/>
      <c r="H201" s="8" t="n"/>
      <c r="I201" s="8" t="n"/>
      <c r="J201" s="33" t="n"/>
      <c r="K201" s="33" t="n"/>
      <c r="L201" s="56" t="n"/>
      <c r="M201" s="34">
        <f>IF(P201&lt;&gt;"OK","",IF(H201="Cancelado","",IF(H201="Concluído",K201-B201,Resumo!$H$3-B201)))</f>
      </c>
      <c r="N201" s="13">
        <f>IF(P201="","",IF(P201&lt;&gt;"OK","Revisar dados",IF(H201="Cancelado","Cancelado",IF(H201="Concluído",IF(K201&gt;J201,"Concluído em atraso","Concluído"),IF(J201&lt;Resumo!$H$3,"Atrasado",IF(J201-Resumo!$H$3&lt;=3,"Vence em até 3 dias","No prazo"))))))</f>
      </c>
      <c r="O201" s="9" t="n"/>
      <c r="P201" s="9">
        <f>IF(COUNTA(A201:L201,O201)=0,"",IFERROR(IF(AND(A201&lt;&gt;"",COUNTIF($A$6:$A$1000,A201)=1,F201&lt;&gt;"",ISNUMBER(Resumo!$H$3),ISNUMBER(B201),B201&gt;=1,B201=INT(B201),B201&lt;=Resumo!$H$3,AND(COUNTIF(Listas!$C$6:$C$105,C201)&gt;=1,C201&lt;&gt;"",COUNTIF(Listas!$A$6:$A$105,G201)=1,G201&lt;&gt;"",OR(H201="A fazer",H201="Em andamento",H201="Aguardando cliente",H201="Aguardando pagamento",H201="Concluído",H201="Cancelado"),OR(I201="Alta",I201="Média",I201="Baixa")),IF(H201="Concluído",AND(ISNUMBER(K201),K201&gt;=B201,K201&lt;=Resumo!$H$3),IF(H201="Cancelado",OR(K201="",AND(ISNUMBER(K201),K201&gt;=B201,K201&lt;=Resumo!$H$3)),K201="")),IF(H201="Cancelado",OR(J201="",AND(ISNUMBER(J201),J201&gt;=B201)),AND(ISNUMBER(J201),J201&gt;=B201)),ISNUMBER(L201),L201&gt;=0),"OK","Revisar dados"),"Revisar dados"))</f>
      </c>
    </row>
    <row r="202">
      <c r="A202" s="6"/>
      <c r="B202" s="33" t="n"/>
      <c r="C202" s="8" t="n"/>
      <c r="D202" s="9" t="n"/>
      <c r="E202" s="10" t="n"/>
      <c r="F202" s="9" t="n"/>
      <c r="G202" s="8" t="n"/>
      <c r="H202" s="8" t="n"/>
      <c r="I202" s="8" t="n"/>
      <c r="J202" s="33" t="n"/>
      <c r="K202" s="33" t="n"/>
      <c r="L202" s="56" t="n"/>
      <c r="M202" s="32">
        <f>IF(P202&lt;&gt;"OK","",IF(H202="Cancelado","",IF(H202="Concluído",K202-B202,Resumo!$H$3-B202)))</f>
      </c>
      <c r="N202" s="6">
        <f>IF(P202="","",IF(P202&lt;&gt;"OK","Revisar dados",IF(H202="Cancelado","Cancelado",IF(H202="Concluído",IF(K202&gt;J202,"Concluído em atraso","Concluído"),IF(J202&lt;Resumo!$H$3,"Atrasado",IF(J202-Resumo!$H$3&lt;=3,"Vence em até 3 dias","No prazo"))))))</f>
      </c>
      <c r="O202" s="9" t="n"/>
      <c r="P202" s="9">
        <f>IF(COUNTA(A202:L202,O202)=0,"",IFERROR(IF(AND(A202&lt;&gt;"",COUNTIF($A$6:$A$1000,A202)=1,F202&lt;&gt;"",ISNUMBER(Resumo!$H$3),ISNUMBER(B202),B202&gt;=1,B202=INT(B202),B202&lt;=Resumo!$H$3,AND(COUNTIF(Listas!$C$6:$C$105,C202)&gt;=1,C202&lt;&gt;"",COUNTIF(Listas!$A$6:$A$105,G202)=1,G202&lt;&gt;"",OR(H202="A fazer",H202="Em andamento",H202="Aguardando cliente",H202="Aguardando pagamento",H202="Concluído",H202="Cancelado"),OR(I202="Alta",I202="Média",I202="Baixa")),IF(H202="Concluído",AND(ISNUMBER(K202),K202&gt;=B202,K202&lt;=Resumo!$H$3),IF(H202="Cancelado",OR(K202="",AND(ISNUMBER(K202),K202&gt;=B202,K202&lt;=Resumo!$H$3)),K202="")),IF(H202="Cancelado",OR(J202="",AND(ISNUMBER(J202),J202&gt;=B202)),AND(ISNUMBER(J202),J202&gt;=B202)),ISNUMBER(L202),L202&gt;=0),"OK","Revisar dados"),"Revisar dados"))</f>
      </c>
    </row>
    <row r="203">
      <c r="A203" s="13"/>
      <c r="B203" s="33" t="n"/>
      <c r="C203" s="8" t="n"/>
      <c r="D203" s="9" t="n"/>
      <c r="E203" s="10" t="n"/>
      <c r="F203" s="9" t="n"/>
      <c r="G203" s="8" t="n"/>
      <c r="H203" s="8" t="n"/>
      <c r="I203" s="8" t="n"/>
      <c r="J203" s="33" t="n"/>
      <c r="K203" s="33" t="n"/>
      <c r="L203" s="56" t="n"/>
      <c r="M203" s="34">
        <f>IF(P203&lt;&gt;"OK","",IF(H203="Cancelado","",IF(H203="Concluído",K203-B203,Resumo!$H$3-B203)))</f>
      </c>
      <c r="N203" s="13">
        <f>IF(P203="","",IF(P203&lt;&gt;"OK","Revisar dados",IF(H203="Cancelado","Cancelado",IF(H203="Concluído",IF(K203&gt;J203,"Concluído em atraso","Concluído"),IF(J203&lt;Resumo!$H$3,"Atrasado",IF(J203-Resumo!$H$3&lt;=3,"Vence em até 3 dias","No prazo"))))))</f>
      </c>
      <c r="O203" s="9" t="n"/>
      <c r="P203" s="9">
        <f>IF(COUNTA(A203:L203,O203)=0,"",IFERROR(IF(AND(A203&lt;&gt;"",COUNTIF($A$6:$A$1000,A203)=1,F203&lt;&gt;"",ISNUMBER(Resumo!$H$3),ISNUMBER(B203),B203&gt;=1,B203=INT(B203),B203&lt;=Resumo!$H$3,AND(COUNTIF(Listas!$C$6:$C$105,C203)&gt;=1,C203&lt;&gt;"",COUNTIF(Listas!$A$6:$A$105,G203)=1,G203&lt;&gt;"",OR(H203="A fazer",H203="Em andamento",H203="Aguardando cliente",H203="Aguardando pagamento",H203="Concluído",H203="Cancelado"),OR(I203="Alta",I203="Média",I203="Baixa")),IF(H203="Concluído",AND(ISNUMBER(K203),K203&gt;=B203,K203&lt;=Resumo!$H$3),IF(H203="Cancelado",OR(K203="",AND(ISNUMBER(K203),K203&gt;=B203,K203&lt;=Resumo!$H$3)),K203="")),IF(H203="Cancelado",OR(J203="",AND(ISNUMBER(J203),J203&gt;=B203)),AND(ISNUMBER(J203),J203&gt;=B203)),ISNUMBER(L203),L203&gt;=0),"OK","Revisar dados"),"Revisar dados"))</f>
      </c>
    </row>
    <row r="204">
      <c r="A204" s="6"/>
      <c r="B204" s="33" t="n"/>
      <c r="C204" s="8" t="n"/>
      <c r="D204" s="9" t="n"/>
      <c r="E204" s="10" t="n"/>
      <c r="F204" s="9" t="n"/>
      <c r="G204" s="8" t="n"/>
      <c r="H204" s="8" t="n"/>
      <c r="I204" s="8" t="n"/>
      <c r="J204" s="33" t="n"/>
      <c r="K204" s="33" t="n"/>
      <c r="L204" s="56" t="n"/>
      <c r="M204" s="32">
        <f>IF(P204&lt;&gt;"OK","",IF(H204="Cancelado","",IF(H204="Concluído",K204-B204,Resumo!$H$3-B204)))</f>
      </c>
      <c r="N204" s="6">
        <f>IF(P204="","",IF(P204&lt;&gt;"OK","Revisar dados",IF(H204="Cancelado","Cancelado",IF(H204="Concluído",IF(K204&gt;J204,"Concluído em atraso","Concluído"),IF(J204&lt;Resumo!$H$3,"Atrasado",IF(J204-Resumo!$H$3&lt;=3,"Vence em até 3 dias","No prazo"))))))</f>
      </c>
      <c r="O204" s="9" t="n"/>
      <c r="P204" s="9">
        <f>IF(COUNTA(A204:L204,O204)=0,"",IFERROR(IF(AND(A204&lt;&gt;"",COUNTIF($A$6:$A$1000,A204)=1,F204&lt;&gt;"",ISNUMBER(Resumo!$H$3),ISNUMBER(B204),B204&gt;=1,B204=INT(B204),B204&lt;=Resumo!$H$3,AND(COUNTIF(Listas!$C$6:$C$105,C204)&gt;=1,C204&lt;&gt;"",COUNTIF(Listas!$A$6:$A$105,G204)=1,G204&lt;&gt;"",OR(H204="A fazer",H204="Em andamento",H204="Aguardando cliente",H204="Aguardando pagamento",H204="Concluído",H204="Cancelado"),OR(I204="Alta",I204="Média",I204="Baixa")),IF(H204="Concluído",AND(ISNUMBER(K204),K204&gt;=B204,K204&lt;=Resumo!$H$3),IF(H204="Cancelado",OR(K204="",AND(ISNUMBER(K204),K204&gt;=B204,K204&lt;=Resumo!$H$3)),K204="")),IF(H204="Cancelado",OR(J204="",AND(ISNUMBER(J204),J204&gt;=B204)),AND(ISNUMBER(J204),J204&gt;=B204)),ISNUMBER(L204),L204&gt;=0),"OK","Revisar dados"),"Revisar dados"))</f>
      </c>
    </row>
    <row r="205">
      <c r="A205" s="13"/>
      <c r="B205" s="33" t="n"/>
      <c r="C205" s="8" t="n"/>
      <c r="D205" s="9" t="n"/>
      <c r="E205" s="10" t="n"/>
      <c r="F205" s="9" t="n"/>
      <c r="G205" s="8" t="n"/>
      <c r="H205" s="8" t="n"/>
      <c r="I205" s="8" t="n"/>
      <c r="J205" s="33" t="n"/>
      <c r="K205" s="33" t="n"/>
      <c r="L205" s="56" t="n"/>
      <c r="M205" s="34">
        <f>IF(P205&lt;&gt;"OK","",IF(H205="Cancelado","",IF(H205="Concluído",K205-B205,Resumo!$H$3-B205)))</f>
      </c>
      <c r="N205" s="13">
        <f>IF(P205="","",IF(P205&lt;&gt;"OK","Revisar dados",IF(H205="Cancelado","Cancelado",IF(H205="Concluído",IF(K205&gt;J205,"Concluído em atraso","Concluído"),IF(J205&lt;Resumo!$H$3,"Atrasado",IF(J205-Resumo!$H$3&lt;=3,"Vence em até 3 dias","No prazo"))))))</f>
      </c>
      <c r="O205" s="9" t="n"/>
      <c r="P205" s="9">
        <f>IF(COUNTA(A205:L205,O205)=0,"",IFERROR(IF(AND(A205&lt;&gt;"",COUNTIF($A$6:$A$1000,A205)=1,F205&lt;&gt;"",ISNUMBER(Resumo!$H$3),ISNUMBER(B205),B205&gt;=1,B205=INT(B205),B205&lt;=Resumo!$H$3,AND(COUNTIF(Listas!$C$6:$C$105,C205)&gt;=1,C205&lt;&gt;"",COUNTIF(Listas!$A$6:$A$105,G205)=1,G205&lt;&gt;"",OR(H205="A fazer",H205="Em andamento",H205="Aguardando cliente",H205="Aguardando pagamento",H205="Concluído",H205="Cancelado"),OR(I205="Alta",I205="Média",I205="Baixa")),IF(H205="Concluído",AND(ISNUMBER(K205),K205&gt;=B205,K205&lt;=Resumo!$H$3),IF(H205="Cancelado",OR(K205="",AND(ISNUMBER(K205),K205&gt;=B205,K205&lt;=Resumo!$H$3)),K205="")),IF(H205="Cancelado",OR(J205="",AND(ISNUMBER(J205),J205&gt;=B205)),AND(ISNUMBER(J205),J205&gt;=B205)),ISNUMBER(L205),L205&gt;=0),"OK","Revisar dados"),"Revisar dados"))</f>
      </c>
    </row>
    <row r="206">
      <c r="A206" s="6"/>
      <c r="B206" s="33" t="n"/>
      <c r="C206" s="8" t="n"/>
      <c r="D206" s="9" t="n"/>
      <c r="E206" s="10" t="n"/>
      <c r="F206" s="9" t="n"/>
      <c r="G206" s="8" t="n"/>
      <c r="H206" s="8" t="n"/>
      <c r="I206" s="8" t="n"/>
      <c r="J206" s="33" t="n"/>
      <c r="K206" s="33" t="n"/>
      <c r="L206" s="56" t="n"/>
      <c r="M206" s="32">
        <f>IF(P206&lt;&gt;"OK","",IF(H206="Cancelado","",IF(H206="Concluído",K206-B206,Resumo!$H$3-B206)))</f>
      </c>
      <c r="N206" s="6">
        <f>IF(P206="","",IF(P206&lt;&gt;"OK","Revisar dados",IF(H206="Cancelado","Cancelado",IF(H206="Concluído",IF(K206&gt;J206,"Concluído em atraso","Concluído"),IF(J206&lt;Resumo!$H$3,"Atrasado",IF(J206-Resumo!$H$3&lt;=3,"Vence em até 3 dias","No prazo"))))))</f>
      </c>
      <c r="O206" s="9" t="n"/>
      <c r="P206" s="9">
        <f>IF(COUNTA(A206:L206,O206)=0,"",IFERROR(IF(AND(A206&lt;&gt;"",COUNTIF($A$6:$A$1000,A206)=1,F206&lt;&gt;"",ISNUMBER(Resumo!$H$3),ISNUMBER(B206),B206&gt;=1,B206=INT(B206),B206&lt;=Resumo!$H$3,AND(COUNTIF(Listas!$C$6:$C$105,C206)&gt;=1,C206&lt;&gt;"",COUNTIF(Listas!$A$6:$A$105,G206)=1,G206&lt;&gt;"",OR(H206="A fazer",H206="Em andamento",H206="Aguardando cliente",H206="Aguardando pagamento",H206="Concluído",H206="Cancelado"),OR(I206="Alta",I206="Média",I206="Baixa")),IF(H206="Concluído",AND(ISNUMBER(K206),K206&gt;=B206,K206&lt;=Resumo!$H$3),IF(H206="Cancelado",OR(K206="",AND(ISNUMBER(K206),K206&gt;=B206,K206&lt;=Resumo!$H$3)),K206="")),IF(H206="Cancelado",OR(J206="",AND(ISNUMBER(J206),J206&gt;=B206)),AND(ISNUMBER(J206),J206&gt;=B206)),ISNUMBER(L206),L206&gt;=0),"OK","Revisar dados"),"Revisar dados"))</f>
      </c>
    </row>
    <row r="207">
      <c r="A207" s="13"/>
      <c r="B207" s="33" t="n"/>
      <c r="C207" s="8" t="n"/>
      <c r="D207" s="9" t="n"/>
      <c r="E207" s="10" t="n"/>
      <c r="F207" s="9" t="n"/>
      <c r="G207" s="8" t="n"/>
      <c r="H207" s="8" t="n"/>
      <c r="I207" s="8" t="n"/>
      <c r="J207" s="33" t="n"/>
      <c r="K207" s="33" t="n"/>
      <c r="L207" s="56" t="n"/>
      <c r="M207" s="34">
        <f>IF(P207&lt;&gt;"OK","",IF(H207="Cancelado","",IF(H207="Concluído",K207-B207,Resumo!$H$3-B207)))</f>
      </c>
      <c r="N207" s="13">
        <f>IF(P207="","",IF(P207&lt;&gt;"OK","Revisar dados",IF(H207="Cancelado","Cancelado",IF(H207="Concluído",IF(K207&gt;J207,"Concluído em atraso","Concluído"),IF(J207&lt;Resumo!$H$3,"Atrasado",IF(J207-Resumo!$H$3&lt;=3,"Vence em até 3 dias","No prazo"))))))</f>
      </c>
      <c r="O207" s="9" t="n"/>
      <c r="P207" s="9">
        <f>IF(COUNTA(A207:L207,O207)=0,"",IFERROR(IF(AND(A207&lt;&gt;"",COUNTIF($A$6:$A$1000,A207)=1,F207&lt;&gt;"",ISNUMBER(Resumo!$H$3),ISNUMBER(B207),B207&gt;=1,B207=INT(B207),B207&lt;=Resumo!$H$3,AND(COUNTIF(Listas!$C$6:$C$105,C207)&gt;=1,C207&lt;&gt;"",COUNTIF(Listas!$A$6:$A$105,G207)=1,G207&lt;&gt;"",OR(H207="A fazer",H207="Em andamento",H207="Aguardando cliente",H207="Aguardando pagamento",H207="Concluído",H207="Cancelado"),OR(I207="Alta",I207="Média",I207="Baixa")),IF(H207="Concluído",AND(ISNUMBER(K207),K207&gt;=B207,K207&lt;=Resumo!$H$3),IF(H207="Cancelado",OR(K207="",AND(ISNUMBER(K207),K207&gt;=B207,K207&lt;=Resumo!$H$3)),K207="")),IF(H207="Cancelado",OR(J207="",AND(ISNUMBER(J207),J207&gt;=B207)),AND(ISNUMBER(J207),J207&gt;=B207)),ISNUMBER(L207),L207&gt;=0),"OK","Revisar dados"),"Revisar dados"))</f>
      </c>
    </row>
    <row r="208">
      <c r="A208" s="6"/>
      <c r="B208" s="33" t="n"/>
      <c r="C208" s="8" t="n"/>
      <c r="D208" s="9" t="n"/>
      <c r="E208" s="10" t="n"/>
      <c r="F208" s="9" t="n"/>
      <c r="G208" s="8" t="n"/>
      <c r="H208" s="8" t="n"/>
      <c r="I208" s="8" t="n"/>
      <c r="J208" s="33" t="n"/>
      <c r="K208" s="33" t="n"/>
      <c r="L208" s="56" t="n"/>
      <c r="M208" s="32">
        <f>IF(P208&lt;&gt;"OK","",IF(H208="Cancelado","",IF(H208="Concluído",K208-B208,Resumo!$H$3-B208)))</f>
      </c>
      <c r="N208" s="6">
        <f>IF(P208="","",IF(P208&lt;&gt;"OK","Revisar dados",IF(H208="Cancelado","Cancelado",IF(H208="Concluído",IF(K208&gt;J208,"Concluído em atraso","Concluído"),IF(J208&lt;Resumo!$H$3,"Atrasado",IF(J208-Resumo!$H$3&lt;=3,"Vence em até 3 dias","No prazo"))))))</f>
      </c>
      <c r="O208" s="9" t="n"/>
      <c r="P208" s="9">
        <f>IF(COUNTA(A208:L208,O208)=0,"",IFERROR(IF(AND(A208&lt;&gt;"",COUNTIF($A$6:$A$1000,A208)=1,F208&lt;&gt;"",ISNUMBER(Resumo!$H$3),ISNUMBER(B208),B208&gt;=1,B208=INT(B208),B208&lt;=Resumo!$H$3,AND(COUNTIF(Listas!$C$6:$C$105,C208)&gt;=1,C208&lt;&gt;"",COUNTIF(Listas!$A$6:$A$105,G208)=1,G208&lt;&gt;"",OR(H208="A fazer",H208="Em andamento",H208="Aguardando cliente",H208="Aguardando pagamento",H208="Concluído",H208="Cancelado"),OR(I208="Alta",I208="Média",I208="Baixa")),IF(H208="Concluído",AND(ISNUMBER(K208),K208&gt;=B208,K208&lt;=Resumo!$H$3),IF(H208="Cancelado",OR(K208="",AND(ISNUMBER(K208),K208&gt;=B208,K208&lt;=Resumo!$H$3)),K208="")),IF(H208="Cancelado",OR(J208="",AND(ISNUMBER(J208),J208&gt;=B208)),AND(ISNUMBER(J208),J208&gt;=B208)),ISNUMBER(L208),L208&gt;=0),"OK","Revisar dados"),"Revisar dados"))</f>
      </c>
    </row>
    <row r="209">
      <c r="A209" s="13"/>
      <c r="B209" s="33" t="n"/>
      <c r="C209" s="8" t="n"/>
      <c r="D209" s="9" t="n"/>
      <c r="E209" s="10" t="n"/>
      <c r="F209" s="9" t="n"/>
      <c r="G209" s="8" t="n"/>
      <c r="H209" s="8" t="n"/>
      <c r="I209" s="8" t="n"/>
      <c r="J209" s="33" t="n"/>
      <c r="K209" s="33" t="n"/>
      <c r="L209" s="56" t="n"/>
      <c r="M209" s="34">
        <f>IF(P209&lt;&gt;"OK","",IF(H209="Cancelado","",IF(H209="Concluído",K209-B209,Resumo!$H$3-B209)))</f>
      </c>
      <c r="N209" s="13">
        <f>IF(P209="","",IF(P209&lt;&gt;"OK","Revisar dados",IF(H209="Cancelado","Cancelado",IF(H209="Concluído",IF(K209&gt;J209,"Concluído em atraso","Concluído"),IF(J209&lt;Resumo!$H$3,"Atrasado",IF(J209-Resumo!$H$3&lt;=3,"Vence em até 3 dias","No prazo"))))))</f>
      </c>
      <c r="O209" s="9" t="n"/>
      <c r="P209" s="9">
        <f>IF(COUNTA(A209:L209,O209)=0,"",IFERROR(IF(AND(A209&lt;&gt;"",COUNTIF($A$6:$A$1000,A209)=1,F209&lt;&gt;"",ISNUMBER(Resumo!$H$3),ISNUMBER(B209),B209&gt;=1,B209=INT(B209),B209&lt;=Resumo!$H$3,AND(COUNTIF(Listas!$C$6:$C$105,C209)&gt;=1,C209&lt;&gt;"",COUNTIF(Listas!$A$6:$A$105,G209)=1,G209&lt;&gt;"",OR(H209="A fazer",H209="Em andamento",H209="Aguardando cliente",H209="Aguardando pagamento",H209="Concluído",H209="Cancelado"),OR(I209="Alta",I209="Média",I209="Baixa")),IF(H209="Concluído",AND(ISNUMBER(K209),K209&gt;=B209,K209&lt;=Resumo!$H$3),IF(H209="Cancelado",OR(K209="",AND(ISNUMBER(K209),K209&gt;=B209,K209&lt;=Resumo!$H$3)),K209="")),IF(H209="Cancelado",OR(J209="",AND(ISNUMBER(J209),J209&gt;=B209)),AND(ISNUMBER(J209),J209&gt;=B209)),ISNUMBER(L209),L209&gt;=0),"OK","Revisar dados"),"Revisar dados"))</f>
      </c>
    </row>
    <row r="210">
      <c r="A210" s="6"/>
      <c r="B210" s="33" t="n"/>
      <c r="C210" s="8" t="n"/>
      <c r="D210" s="9" t="n"/>
      <c r="E210" s="10" t="n"/>
      <c r="F210" s="9" t="n"/>
      <c r="G210" s="8" t="n"/>
      <c r="H210" s="8" t="n"/>
      <c r="I210" s="8" t="n"/>
      <c r="J210" s="33" t="n"/>
      <c r="K210" s="33" t="n"/>
      <c r="L210" s="56" t="n"/>
      <c r="M210" s="32">
        <f>IF(P210&lt;&gt;"OK","",IF(H210="Cancelado","",IF(H210="Concluído",K210-B210,Resumo!$H$3-B210)))</f>
      </c>
      <c r="N210" s="6">
        <f>IF(P210="","",IF(P210&lt;&gt;"OK","Revisar dados",IF(H210="Cancelado","Cancelado",IF(H210="Concluído",IF(K210&gt;J210,"Concluído em atraso","Concluído"),IF(J210&lt;Resumo!$H$3,"Atrasado",IF(J210-Resumo!$H$3&lt;=3,"Vence em até 3 dias","No prazo"))))))</f>
      </c>
      <c r="O210" s="9" t="n"/>
      <c r="P210" s="9">
        <f>IF(COUNTA(A210:L210,O210)=0,"",IFERROR(IF(AND(A210&lt;&gt;"",COUNTIF($A$6:$A$1000,A210)=1,F210&lt;&gt;"",ISNUMBER(Resumo!$H$3),ISNUMBER(B210),B210&gt;=1,B210=INT(B210),B210&lt;=Resumo!$H$3,AND(COUNTIF(Listas!$C$6:$C$105,C210)&gt;=1,C210&lt;&gt;"",COUNTIF(Listas!$A$6:$A$105,G210)=1,G210&lt;&gt;"",OR(H210="A fazer",H210="Em andamento",H210="Aguardando cliente",H210="Aguardando pagamento",H210="Concluído",H210="Cancelado"),OR(I210="Alta",I210="Média",I210="Baixa")),IF(H210="Concluído",AND(ISNUMBER(K210),K210&gt;=B210,K210&lt;=Resumo!$H$3),IF(H210="Cancelado",OR(K210="",AND(ISNUMBER(K210),K210&gt;=B210,K210&lt;=Resumo!$H$3)),K210="")),IF(H210="Cancelado",OR(J210="",AND(ISNUMBER(J210),J210&gt;=B210)),AND(ISNUMBER(J210),J210&gt;=B210)),ISNUMBER(L210),L210&gt;=0),"OK","Revisar dados"),"Revisar dados"))</f>
      </c>
    </row>
    <row r="211">
      <c r="A211" s="13"/>
      <c r="B211" s="33" t="n"/>
      <c r="C211" s="8" t="n"/>
      <c r="D211" s="9" t="n"/>
      <c r="E211" s="10" t="n"/>
      <c r="F211" s="9" t="n"/>
      <c r="G211" s="8" t="n"/>
      <c r="H211" s="8" t="n"/>
      <c r="I211" s="8" t="n"/>
      <c r="J211" s="33" t="n"/>
      <c r="K211" s="33" t="n"/>
      <c r="L211" s="56" t="n"/>
      <c r="M211" s="34">
        <f>IF(P211&lt;&gt;"OK","",IF(H211="Cancelado","",IF(H211="Concluído",K211-B211,Resumo!$H$3-B211)))</f>
      </c>
      <c r="N211" s="13">
        <f>IF(P211="","",IF(P211&lt;&gt;"OK","Revisar dados",IF(H211="Cancelado","Cancelado",IF(H211="Concluído",IF(K211&gt;J211,"Concluído em atraso","Concluído"),IF(J211&lt;Resumo!$H$3,"Atrasado",IF(J211-Resumo!$H$3&lt;=3,"Vence em até 3 dias","No prazo"))))))</f>
      </c>
      <c r="O211" s="9" t="n"/>
      <c r="P211" s="9">
        <f>IF(COUNTA(A211:L211,O211)=0,"",IFERROR(IF(AND(A211&lt;&gt;"",COUNTIF($A$6:$A$1000,A211)=1,F211&lt;&gt;"",ISNUMBER(Resumo!$H$3),ISNUMBER(B211),B211&gt;=1,B211=INT(B211),B211&lt;=Resumo!$H$3,AND(COUNTIF(Listas!$C$6:$C$105,C211)&gt;=1,C211&lt;&gt;"",COUNTIF(Listas!$A$6:$A$105,G211)=1,G211&lt;&gt;"",OR(H211="A fazer",H211="Em andamento",H211="Aguardando cliente",H211="Aguardando pagamento",H211="Concluído",H211="Cancelado"),OR(I211="Alta",I211="Média",I211="Baixa")),IF(H211="Concluído",AND(ISNUMBER(K211),K211&gt;=B211,K211&lt;=Resumo!$H$3),IF(H211="Cancelado",OR(K211="",AND(ISNUMBER(K211),K211&gt;=B211,K211&lt;=Resumo!$H$3)),K211="")),IF(H211="Cancelado",OR(J211="",AND(ISNUMBER(J211),J211&gt;=B211)),AND(ISNUMBER(J211),J211&gt;=B211)),ISNUMBER(L211),L211&gt;=0),"OK","Revisar dados"),"Revisar dados"))</f>
      </c>
    </row>
    <row r="212">
      <c r="A212" s="6"/>
      <c r="B212" s="33" t="n"/>
      <c r="C212" s="8" t="n"/>
      <c r="D212" s="9" t="n"/>
      <c r="E212" s="10" t="n"/>
      <c r="F212" s="9" t="n"/>
      <c r="G212" s="8" t="n"/>
      <c r="H212" s="8" t="n"/>
      <c r="I212" s="8" t="n"/>
      <c r="J212" s="33" t="n"/>
      <c r="K212" s="33" t="n"/>
      <c r="L212" s="56" t="n"/>
      <c r="M212" s="32">
        <f>IF(P212&lt;&gt;"OK","",IF(H212="Cancelado","",IF(H212="Concluído",K212-B212,Resumo!$H$3-B212)))</f>
      </c>
      <c r="N212" s="6">
        <f>IF(P212="","",IF(P212&lt;&gt;"OK","Revisar dados",IF(H212="Cancelado","Cancelado",IF(H212="Concluído",IF(K212&gt;J212,"Concluído em atraso","Concluído"),IF(J212&lt;Resumo!$H$3,"Atrasado",IF(J212-Resumo!$H$3&lt;=3,"Vence em até 3 dias","No prazo"))))))</f>
      </c>
      <c r="O212" s="9" t="n"/>
      <c r="P212" s="9">
        <f>IF(COUNTA(A212:L212,O212)=0,"",IFERROR(IF(AND(A212&lt;&gt;"",COUNTIF($A$6:$A$1000,A212)=1,F212&lt;&gt;"",ISNUMBER(Resumo!$H$3),ISNUMBER(B212),B212&gt;=1,B212=INT(B212),B212&lt;=Resumo!$H$3,AND(COUNTIF(Listas!$C$6:$C$105,C212)&gt;=1,C212&lt;&gt;"",COUNTIF(Listas!$A$6:$A$105,G212)=1,G212&lt;&gt;"",OR(H212="A fazer",H212="Em andamento",H212="Aguardando cliente",H212="Aguardando pagamento",H212="Concluído",H212="Cancelado"),OR(I212="Alta",I212="Média",I212="Baixa")),IF(H212="Concluído",AND(ISNUMBER(K212),K212&gt;=B212,K212&lt;=Resumo!$H$3),IF(H212="Cancelado",OR(K212="",AND(ISNUMBER(K212),K212&gt;=B212,K212&lt;=Resumo!$H$3)),K212="")),IF(H212="Cancelado",OR(J212="",AND(ISNUMBER(J212),J212&gt;=B212)),AND(ISNUMBER(J212),J212&gt;=B212)),ISNUMBER(L212),L212&gt;=0),"OK","Revisar dados"),"Revisar dados"))</f>
      </c>
    </row>
    <row r="213">
      <c r="A213" s="13"/>
      <c r="B213" s="33" t="n"/>
      <c r="C213" s="8" t="n"/>
      <c r="D213" s="9" t="n"/>
      <c r="E213" s="10" t="n"/>
      <c r="F213" s="9" t="n"/>
      <c r="G213" s="8" t="n"/>
      <c r="H213" s="8" t="n"/>
      <c r="I213" s="8" t="n"/>
      <c r="J213" s="33" t="n"/>
      <c r="K213" s="33" t="n"/>
      <c r="L213" s="56" t="n"/>
      <c r="M213" s="34">
        <f>IF(P213&lt;&gt;"OK","",IF(H213="Cancelado","",IF(H213="Concluído",K213-B213,Resumo!$H$3-B213)))</f>
      </c>
      <c r="N213" s="13">
        <f>IF(P213="","",IF(P213&lt;&gt;"OK","Revisar dados",IF(H213="Cancelado","Cancelado",IF(H213="Concluído",IF(K213&gt;J213,"Concluído em atraso","Concluído"),IF(J213&lt;Resumo!$H$3,"Atrasado",IF(J213-Resumo!$H$3&lt;=3,"Vence em até 3 dias","No prazo"))))))</f>
      </c>
      <c r="O213" s="9" t="n"/>
      <c r="P213" s="9">
        <f>IF(COUNTA(A213:L213,O213)=0,"",IFERROR(IF(AND(A213&lt;&gt;"",COUNTIF($A$6:$A$1000,A213)=1,F213&lt;&gt;"",ISNUMBER(Resumo!$H$3),ISNUMBER(B213),B213&gt;=1,B213=INT(B213),B213&lt;=Resumo!$H$3,AND(COUNTIF(Listas!$C$6:$C$105,C213)&gt;=1,C213&lt;&gt;"",COUNTIF(Listas!$A$6:$A$105,G213)=1,G213&lt;&gt;"",OR(H213="A fazer",H213="Em andamento",H213="Aguardando cliente",H213="Aguardando pagamento",H213="Concluído",H213="Cancelado"),OR(I213="Alta",I213="Média",I213="Baixa")),IF(H213="Concluído",AND(ISNUMBER(K213),K213&gt;=B213,K213&lt;=Resumo!$H$3),IF(H213="Cancelado",OR(K213="",AND(ISNUMBER(K213),K213&gt;=B213,K213&lt;=Resumo!$H$3)),K213="")),IF(H213="Cancelado",OR(J213="",AND(ISNUMBER(J213),J213&gt;=B213)),AND(ISNUMBER(J213),J213&gt;=B213)),ISNUMBER(L213),L213&gt;=0),"OK","Revisar dados"),"Revisar dados"))</f>
      </c>
    </row>
    <row r="214">
      <c r="A214" s="6"/>
      <c r="B214" s="33" t="n"/>
      <c r="C214" s="8" t="n"/>
      <c r="D214" s="9" t="n"/>
      <c r="E214" s="10" t="n"/>
      <c r="F214" s="9" t="n"/>
      <c r="G214" s="8" t="n"/>
      <c r="H214" s="8" t="n"/>
      <c r="I214" s="8" t="n"/>
      <c r="J214" s="33" t="n"/>
      <c r="K214" s="33" t="n"/>
      <c r="L214" s="56" t="n"/>
      <c r="M214" s="32">
        <f>IF(P214&lt;&gt;"OK","",IF(H214="Cancelado","",IF(H214="Concluído",K214-B214,Resumo!$H$3-B214)))</f>
      </c>
      <c r="N214" s="6">
        <f>IF(P214="","",IF(P214&lt;&gt;"OK","Revisar dados",IF(H214="Cancelado","Cancelado",IF(H214="Concluído",IF(K214&gt;J214,"Concluído em atraso","Concluído"),IF(J214&lt;Resumo!$H$3,"Atrasado",IF(J214-Resumo!$H$3&lt;=3,"Vence em até 3 dias","No prazo"))))))</f>
      </c>
      <c r="O214" s="9" t="n"/>
      <c r="P214" s="9">
        <f>IF(COUNTA(A214:L214,O214)=0,"",IFERROR(IF(AND(A214&lt;&gt;"",COUNTIF($A$6:$A$1000,A214)=1,F214&lt;&gt;"",ISNUMBER(Resumo!$H$3),ISNUMBER(B214),B214&gt;=1,B214=INT(B214),B214&lt;=Resumo!$H$3,AND(COUNTIF(Listas!$C$6:$C$105,C214)&gt;=1,C214&lt;&gt;"",COUNTIF(Listas!$A$6:$A$105,G214)=1,G214&lt;&gt;"",OR(H214="A fazer",H214="Em andamento",H214="Aguardando cliente",H214="Aguardando pagamento",H214="Concluído",H214="Cancelado"),OR(I214="Alta",I214="Média",I214="Baixa")),IF(H214="Concluído",AND(ISNUMBER(K214),K214&gt;=B214,K214&lt;=Resumo!$H$3),IF(H214="Cancelado",OR(K214="",AND(ISNUMBER(K214),K214&gt;=B214,K214&lt;=Resumo!$H$3)),K214="")),IF(H214="Cancelado",OR(J214="",AND(ISNUMBER(J214),J214&gt;=B214)),AND(ISNUMBER(J214),J214&gt;=B214)),ISNUMBER(L214),L214&gt;=0),"OK","Revisar dados"),"Revisar dados"))</f>
      </c>
    </row>
    <row r="215">
      <c r="A215" s="13"/>
      <c r="B215" s="33" t="n"/>
      <c r="C215" s="8" t="n"/>
      <c r="D215" s="9" t="n"/>
      <c r="E215" s="10" t="n"/>
      <c r="F215" s="9" t="n"/>
      <c r="G215" s="8" t="n"/>
      <c r="H215" s="8" t="n"/>
      <c r="I215" s="8" t="n"/>
      <c r="J215" s="33" t="n"/>
      <c r="K215" s="33" t="n"/>
      <c r="L215" s="56" t="n"/>
      <c r="M215" s="34">
        <f>IF(P215&lt;&gt;"OK","",IF(H215="Cancelado","",IF(H215="Concluído",K215-B215,Resumo!$H$3-B215)))</f>
      </c>
      <c r="N215" s="13">
        <f>IF(P215="","",IF(P215&lt;&gt;"OK","Revisar dados",IF(H215="Cancelado","Cancelado",IF(H215="Concluído",IF(K215&gt;J215,"Concluído em atraso","Concluído"),IF(J215&lt;Resumo!$H$3,"Atrasado",IF(J215-Resumo!$H$3&lt;=3,"Vence em até 3 dias","No prazo"))))))</f>
      </c>
      <c r="O215" s="9" t="n"/>
      <c r="P215" s="9">
        <f>IF(COUNTA(A215:L215,O215)=0,"",IFERROR(IF(AND(A215&lt;&gt;"",COUNTIF($A$6:$A$1000,A215)=1,F215&lt;&gt;"",ISNUMBER(Resumo!$H$3),ISNUMBER(B215),B215&gt;=1,B215=INT(B215),B215&lt;=Resumo!$H$3,AND(COUNTIF(Listas!$C$6:$C$105,C215)&gt;=1,C215&lt;&gt;"",COUNTIF(Listas!$A$6:$A$105,G215)=1,G215&lt;&gt;"",OR(H215="A fazer",H215="Em andamento",H215="Aguardando cliente",H215="Aguardando pagamento",H215="Concluído",H215="Cancelado"),OR(I215="Alta",I215="Média",I215="Baixa")),IF(H215="Concluído",AND(ISNUMBER(K215),K215&gt;=B215,K215&lt;=Resumo!$H$3),IF(H215="Cancelado",OR(K215="",AND(ISNUMBER(K215),K215&gt;=B215,K215&lt;=Resumo!$H$3)),K215="")),IF(H215="Cancelado",OR(J215="",AND(ISNUMBER(J215),J215&gt;=B215)),AND(ISNUMBER(J215),J215&gt;=B215)),ISNUMBER(L215),L215&gt;=0),"OK","Revisar dados"),"Revisar dados"))</f>
      </c>
    </row>
    <row r="216">
      <c r="A216" s="6"/>
      <c r="B216" s="33" t="n"/>
      <c r="C216" s="8" t="n"/>
      <c r="D216" s="9" t="n"/>
      <c r="E216" s="10" t="n"/>
      <c r="F216" s="9" t="n"/>
      <c r="G216" s="8" t="n"/>
      <c r="H216" s="8" t="n"/>
      <c r="I216" s="8" t="n"/>
      <c r="J216" s="33" t="n"/>
      <c r="K216" s="33" t="n"/>
      <c r="L216" s="56" t="n"/>
      <c r="M216" s="32">
        <f>IF(P216&lt;&gt;"OK","",IF(H216="Cancelado","",IF(H216="Concluído",K216-B216,Resumo!$H$3-B216)))</f>
      </c>
      <c r="N216" s="6">
        <f>IF(P216="","",IF(P216&lt;&gt;"OK","Revisar dados",IF(H216="Cancelado","Cancelado",IF(H216="Concluído",IF(K216&gt;J216,"Concluído em atraso","Concluído"),IF(J216&lt;Resumo!$H$3,"Atrasado",IF(J216-Resumo!$H$3&lt;=3,"Vence em até 3 dias","No prazo"))))))</f>
      </c>
      <c r="O216" s="9" t="n"/>
      <c r="P216" s="9">
        <f>IF(COUNTA(A216:L216,O216)=0,"",IFERROR(IF(AND(A216&lt;&gt;"",COUNTIF($A$6:$A$1000,A216)=1,F216&lt;&gt;"",ISNUMBER(Resumo!$H$3),ISNUMBER(B216),B216&gt;=1,B216=INT(B216),B216&lt;=Resumo!$H$3,AND(COUNTIF(Listas!$C$6:$C$105,C216)&gt;=1,C216&lt;&gt;"",COUNTIF(Listas!$A$6:$A$105,G216)=1,G216&lt;&gt;"",OR(H216="A fazer",H216="Em andamento",H216="Aguardando cliente",H216="Aguardando pagamento",H216="Concluído",H216="Cancelado"),OR(I216="Alta",I216="Média",I216="Baixa")),IF(H216="Concluído",AND(ISNUMBER(K216),K216&gt;=B216,K216&lt;=Resumo!$H$3),IF(H216="Cancelado",OR(K216="",AND(ISNUMBER(K216),K216&gt;=B216,K216&lt;=Resumo!$H$3)),K216="")),IF(H216="Cancelado",OR(J216="",AND(ISNUMBER(J216),J216&gt;=B216)),AND(ISNUMBER(J216),J216&gt;=B216)),ISNUMBER(L216),L216&gt;=0),"OK","Revisar dados"),"Revisar dados"))</f>
      </c>
    </row>
    <row r="217">
      <c r="A217" s="13"/>
      <c r="B217" s="33" t="n"/>
      <c r="C217" s="8" t="n"/>
      <c r="D217" s="9" t="n"/>
      <c r="E217" s="10" t="n"/>
      <c r="F217" s="9" t="n"/>
      <c r="G217" s="8" t="n"/>
      <c r="H217" s="8" t="n"/>
      <c r="I217" s="8" t="n"/>
      <c r="J217" s="33" t="n"/>
      <c r="K217" s="33" t="n"/>
      <c r="L217" s="56" t="n"/>
      <c r="M217" s="34">
        <f>IF(P217&lt;&gt;"OK","",IF(H217="Cancelado","",IF(H217="Concluído",K217-B217,Resumo!$H$3-B217)))</f>
      </c>
      <c r="N217" s="13">
        <f>IF(P217="","",IF(P217&lt;&gt;"OK","Revisar dados",IF(H217="Cancelado","Cancelado",IF(H217="Concluído",IF(K217&gt;J217,"Concluído em atraso","Concluído"),IF(J217&lt;Resumo!$H$3,"Atrasado",IF(J217-Resumo!$H$3&lt;=3,"Vence em até 3 dias","No prazo"))))))</f>
      </c>
      <c r="O217" s="9" t="n"/>
      <c r="P217" s="9">
        <f>IF(COUNTA(A217:L217,O217)=0,"",IFERROR(IF(AND(A217&lt;&gt;"",COUNTIF($A$6:$A$1000,A217)=1,F217&lt;&gt;"",ISNUMBER(Resumo!$H$3),ISNUMBER(B217),B217&gt;=1,B217=INT(B217),B217&lt;=Resumo!$H$3,AND(COUNTIF(Listas!$C$6:$C$105,C217)&gt;=1,C217&lt;&gt;"",COUNTIF(Listas!$A$6:$A$105,G217)=1,G217&lt;&gt;"",OR(H217="A fazer",H217="Em andamento",H217="Aguardando cliente",H217="Aguardando pagamento",H217="Concluído",H217="Cancelado"),OR(I217="Alta",I217="Média",I217="Baixa")),IF(H217="Concluído",AND(ISNUMBER(K217),K217&gt;=B217,K217&lt;=Resumo!$H$3),IF(H217="Cancelado",OR(K217="",AND(ISNUMBER(K217),K217&gt;=B217,K217&lt;=Resumo!$H$3)),K217="")),IF(H217="Cancelado",OR(J217="",AND(ISNUMBER(J217),J217&gt;=B217)),AND(ISNUMBER(J217),J217&gt;=B217)),ISNUMBER(L217),L217&gt;=0),"OK","Revisar dados"),"Revisar dados"))</f>
      </c>
    </row>
    <row r="218">
      <c r="A218" s="6"/>
      <c r="B218" s="33" t="n"/>
      <c r="C218" s="8" t="n"/>
      <c r="D218" s="9" t="n"/>
      <c r="E218" s="10" t="n"/>
      <c r="F218" s="9" t="n"/>
      <c r="G218" s="8" t="n"/>
      <c r="H218" s="8" t="n"/>
      <c r="I218" s="8" t="n"/>
      <c r="J218" s="33" t="n"/>
      <c r="K218" s="33" t="n"/>
      <c r="L218" s="56" t="n"/>
      <c r="M218" s="32">
        <f>IF(P218&lt;&gt;"OK","",IF(H218="Cancelado","",IF(H218="Concluído",K218-B218,Resumo!$H$3-B218)))</f>
      </c>
      <c r="N218" s="6">
        <f>IF(P218="","",IF(P218&lt;&gt;"OK","Revisar dados",IF(H218="Cancelado","Cancelado",IF(H218="Concluído",IF(K218&gt;J218,"Concluído em atraso","Concluído"),IF(J218&lt;Resumo!$H$3,"Atrasado",IF(J218-Resumo!$H$3&lt;=3,"Vence em até 3 dias","No prazo"))))))</f>
      </c>
      <c r="O218" s="9" t="n"/>
      <c r="P218" s="9">
        <f>IF(COUNTA(A218:L218,O218)=0,"",IFERROR(IF(AND(A218&lt;&gt;"",COUNTIF($A$6:$A$1000,A218)=1,F218&lt;&gt;"",ISNUMBER(Resumo!$H$3),ISNUMBER(B218),B218&gt;=1,B218=INT(B218),B218&lt;=Resumo!$H$3,AND(COUNTIF(Listas!$C$6:$C$105,C218)&gt;=1,C218&lt;&gt;"",COUNTIF(Listas!$A$6:$A$105,G218)=1,G218&lt;&gt;"",OR(H218="A fazer",H218="Em andamento",H218="Aguardando cliente",H218="Aguardando pagamento",H218="Concluído",H218="Cancelado"),OR(I218="Alta",I218="Média",I218="Baixa")),IF(H218="Concluído",AND(ISNUMBER(K218),K218&gt;=B218,K218&lt;=Resumo!$H$3),IF(H218="Cancelado",OR(K218="",AND(ISNUMBER(K218),K218&gt;=B218,K218&lt;=Resumo!$H$3)),K218="")),IF(H218="Cancelado",OR(J218="",AND(ISNUMBER(J218),J218&gt;=B218)),AND(ISNUMBER(J218),J218&gt;=B218)),ISNUMBER(L218),L218&gt;=0),"OK","Revisar dados"),"Revisar dados"))</f>
      </c>
    </row>
    <row r="219">
      <c r="A219" s="13"/>
      <c r="B219" s="33" t="n"/>
      <c r="C219" s="8" t="n"/>
      <c r="D219" s="9" t="n"/>
      <c r="E219" s="10" t="n"/>
      <c r="F219" s="9" t="n"/>
      <c r="G219" s="8" t="n"/>
      <c r="H219" s="8" t="n"/>
      <c r="I219" s="8" t="n"/>
      <c r="J219" s="33" t="n"/>
      <c r="K219" s="33" t="n"/>
      <c r="L219" s="56" t="n"/>
      <c r="M219" s="34">
        <f>IF(P219&lt;&gt;"OK","",IF(H219="Cancelado","",IF(H219="Concluído",K219-B219,Resumo!$H$3-B219)))</f>
      </c>
      <c r="N219" s="13">
        <f>IF(P219="","",IF(P219&lt;&gt;"OK","Revisar dados",IF(H219="Cancelado","Cancelado",IF(H219="Concluído",IF(K219&gt;J219,"Concluído em atraso","Concluído"),IF(J219&lt;Resumo!$H$3,"Atrasado",IF(J219-Resumo!$H$3&lt;=3,"Vence em até 3 dias","No prazo"))))))</f>
      </c>
      <c r="O219" s="9" t="n"/>
      <c r="P219" s="9">
        <f>IF(COUNTA(A219:L219,O219)=0,"",IFERROR(IF(AND(A219&lt;&gt;"",COUNTIF($A$6:$A$1000,A219)=1,F219&lt;&gt;"",ISNUMBER(Resumo!$H$3),ISNUMBER(B219),B219&gt;=1,B219=INT(B219),B219&lt;=Resumo!$H$3,AND(COUNTIF(Listas!$C$6:$C$105,C219)&gt;=1,C219&lt;&gt;"",COUNTIF(Listas!$A$6:$A$105,G219)=1,G219&lt;&gt;"",OR(H219="A fazer",H219="Em andamento",H219="Aguardando cliente",H219="Aguardando pagamento",H219="Concluído",H219="Cancelado"),OR(I219="Alta",I219="Média",I219="Baixa")),IF(H219="Concluído",AND(ISNUMBER(K219),K219&gt;=B219,K219&lt;=Resumo!$H$3),IF(H219="Cancelado",OR(K219="",AND(ISNUMBER(K219),K219&gt;=B219,K219&lt;=Resumo!$H$3)),K219="")),IF(H219="Cancelado",OR(J219="",AND(ISNUMBER(J219),J219&gt;=B219)),AND(ISNUMBER(J219),J219&gt;=B219)),ISNUMBER(L219),L219&gt;=0),"OK","Revisar dados"),"Revisar dados"))</f>
      </c>
    </row>
    <row r="220">
      <c r="A220" s="6"/>
      <c r="B220" s="33" t="n"/>
      <c r="C220" s="8" t="n"/>
      <c r="D220" s="9" t="n"/>
      <c r="E220" s="10" t="n"/>
      <c r="F220" s="9" t="n"/>
      <c r="G220" s="8" t="n"/>
      <c r="H220" s="8" t="n"/>
      <c r="I220" s="8" t="n"/>
      <c r="J220" s="33" t="n"/>
      <c r="K220" s="33" t="n"/>
      <c r="L220" s="56" t="n"/>
      <c r="M220" s="32">
        <f>IF(P220&lt;&gt;"OK","",IF(H220="Cancelado","",IF(H220="Concluído",K220-B220,Resumo!$H$3-B220)))</f>
      </c>
      <c r="N220" s="6">
        <f>IF(P220="","",IF(P220&lt;&gt;"OK","Revisar dados",IF(H220="Cancelado","Cancelado",IF(H220="Concluído",IF(K220&gt;J220,"Concluído em atraso","Concluído"),IF(J220&lt;Resumo!$H$3,"Atrasado",IF(J220-Resumo!$H$3&lt;=3,"Vence em até 3 dias","No prazo"))))))</f>
      </c>
      <c r="O220" s="9" t="n"/>
      <c r="P220" s="9">
        <f>IF(COUNTA(A220:L220,O220)=0,"",IFERROR(IF(AND(A220&lt;&gt;"",COUNTIF($A$6:$A$1000,A220)=1,F220&lt;&gt;"",ISNUMBER(Resumo!$H$3),ISNUMBER(B220),B220&gt;=1,B220=INT(B220),B220&lt;=Resumo!$H$3,AND(COUNTIF(Listas!$C$6:$C$105,C220)&gt;=1,C220&lt;&gt;"",COUNTIF(Listas!$A$6:$A$105,G220)=1,G220&lt;&gt;"",OR(H220="A fazer",H220="Em andamento",H220="Aguardando cliente",H220="Aguardando pagamento",H220="Concluído",H220="Cancelado"),OR(I220="Alta",I220="Média",I220="Baixa")),IF(H220="Concluído",AND(ISNUMBER(K220),K220&gt;=B220,K220&lt;=Resumo!$H$3),IF(H220="Cancelado",OR(K220="",AND(ISNUMBER(K220),K220&gt;=B220,K220&lt;=Resumo!$H$3)),K220="")),IF(H220="Cancelado",OR(J220="",AND(ISNUMBER(J220),J220&gt;=B220)),AND(ISNUMBER(J220),J220&gt;=B220)),ISNUMBER(L220),L220&gt;=0),"OK","Revisar dados"),"Revisar dados"))</f>
      </c>
    </row>
    <row r="221">
      <c r="A221" s="13"/>
      <c r="B221" s="33" t="n"/>
      <c r="C221" s="8" t="n"/>
      <c r="D221" s="9" t="n"/>
      <c r="E221" s="10" t="n"/>
      <c r="F221" s="9" t="n"/>
      <c r="G221" s="8" t="n"/>
      <c r="H221" s="8" t="n"/>
      <c r="I221" s="8" t="n"/>
      <c r="J221" s="33" t="n"/>
      <c r="K221" s="33" t="n"/>
      <c r="L221" s="56" t="n"/>
      <c r="M221" s="34">
        <f>IF(P221&lt;&gt;"OK","",IF(H221="Cancelado","",IF(H221="Concluído",K221-B221,Resumo!$H$3-B221)))</f>
      </c>
      <c r="N221" s="13">
        <f>IF(P221="","",IF(P221&lt;&gt;"OK","Revisar dados",IF(H221="Cancelado","Cancelado",IF(H221="Concluído",IF(K221&gt;J221,"Concluído em atraso","Concluído"),IF(J221&lt;Resumo!$H$3,"Atrasado",IF(J221-Resumo!$H$3&lt;=3,"Vence em até 3 dias","No prazo"))))))</f>
      </c>
      <c r="O221" s="9" t="n"/>
      <c r="P221" s="9">
        <f>IF(COUNTA(A221:L221,O221)=0,"",IFERROR(IF(AND(A221&lt;&gt;"",COUNTIF($A$6:$A$1000,A221)=1,F221&lt;&gt;"",ISNUMBER(Resumo!$H$3),ISNUMBER(B221),B221&gt;=1,B221=INT(B221),B221&lt;=Resumo!$H$3,AND(COUNTIF(Listas!$C$6:$C$105,C221)&gt;=1,C221&lt;&gt;"",COUNTIF(Listas!$A$6:$A$105,G221)=1,G221&lt;&gt;"",OR(H221="A fazer",H221="Em andamento",H221="Aguardando cliente",H221="Aguardando pagamento",H221="Concluído",H221="Cancelado"),OR(I221="Alta",I221="Média",I221="Baixa")),IF(H221="Concluído",AND(ISNUMBER(K221),K221&gt;=B221,K221&lt;=Resumo!$H$3),IF(H221="Cancelado",OR(K221="",AND(ISNUMBER(K221),K221&gt;=B221,K221&lt;=Resumo!$H$3)),K221="")),IF(H221="Cancelado",OR(J221="",AND(ISNUMBER(J221),J221&gt;=B221)),AND(ISNUMBER(J221),J221&gt;=B221)),ISNUMBER(L221),L221&gt;=0),"OK","Revisar dados"),"Revisar dados"))</f>
      </c>
    </row>
    <row r="222">
      <c r="A222" s="6"/>
      <c r="B222" s="33" t="n"/>
      <c r="C222" s="8" t="n"/>
      <c r="D222" s="9" t="n"/>
      <c r="E222" s="10" t="n"/>
      <c r="F222" s="9" t="n"/>
      <c r="G222" s="8" t="n"/>
      <c r="H222" s="8" t="n"/>
      <c r="I222" s="8" t="n"/>
      <c r="J222" s="33" t="n"/>
      <c r="K222" s="33" t="n"/>
      <c r="L222" s="56" t="n"/>
      <c r="M222" s="32">
        <f>IF(P222&lt;&gt;"OK","",IF(H222="Cancelado","",IF(H222="Concluído",K222-B222,Resumo!$H$3-B222)))</f>
      </c>
      <c r="N222" s="6">
        <f>IF(P222="","",IF(P222&lt;&gt;"OK","Revisar dados",IF(H222="Cancelado","Cancelado",IF(H222="Concluído",IF(K222&gt;J222,"Concluído em atraso","Concluído"),IF(J222&lt;Resumo!$H$3,"Atrasado",IF(J222-Resumo!$H$3&lt;=3,"Vence em até 3 dias","No prazo"))))))</f>
      </c>
      <c r="O222" s="9" t="n"/>
      <c r="P222" s="9">
        <f>IF(COUNTA(A222:L222,O222)=0,"",IFERROR(IF(AND(A222&lt;&gt;"",COUNTIF($A$6:$A$1000,A222)=1,F222&lt;&gt;"",ISNUMBER(Resumo!$H$3),ISNUMBER(B222),B222&gt;=1,B222=INT(B222),B222&lt;=Resumo!$H$3,AND(COUNTIF(Listas!$C$6:$C$105,C222)&gt;=1,C222&lt;&gt;"",COUNTIF(Listas!$A$6:$A$105,G222)=1,G222&lt;&gt;"",OR(H222="A fazer",H222="Em andamento",H222="Aguardando cliente",H222="Aguardando pagamento",H222="Concluído",H222="Cancelado"),OR(I222="Alta",I222="Média",I222="Baixa")),IF(H222="Concluído",AND(ISNUMBER(K222),K222&gt;=B222,K222&lt;=Resumo!$H$3),IF(H222="Cancelado",OR(K222="",AND(ISNUMBER(K222),K222&gt;=B222,K222&lt;=Resumo!$H$3)),K222="")),IF(H222="Cancelado",OR(J222="",AND(ISNUMBER(J222),J222&gt;=B222)),AND(ISNUMBER(J222),J222&gt;=B222)),ISNUMBER(L222),L222&gt;=0),"OK","Revisar dados"),"Revisar dados"))</f>
      </c>
    </row>
    <row r="223">
      <c r="A223" s="13"/>
      <c r="B223" s="33" t="n"/>
      <c r="C223" s="8" t="n"/>
      <c r="D223" s="9" t="n"/>
      <c r="E223" s="10" t="n"/>
      <c r="F223" s="9" t="n"/>
      <c r="G223" s="8" t="n"/>
      <c r="H223" s="8" t="n"/>
      <c r="I223" s="8" t="n"/>
      <c r="J223" s="33" t="n"/>
      <c r="K223" s="33" t="n"/>
      <c r="L223" s="56" t="n"/>
      <c r="M223" s="34">
        <f>IF(P223&lt;&gt;"OK","",IF(H223="Cancelado","",IF(H223="Concluído",K223-B223,Resumo!$H$3-B223)))</f>
      </c>
      <c r="N223" s="13">
        <f>IF(P223="","",IF(P223&lt;&gt;"OK","Revisar dados",IF(H223="Cancelado","Cancelado",IF(H223="Concluído",IF(K223&gt;J223,"Concluído em atraso","Concluído"),IF(J223&lt;Resumo!$H$3,"Atrasado",IF(J223-Resumo!$H$3&lt;=3,"Vence em até 3 dias","No prazo"))))))</f>
      </c>
      <c r="O223" s="9" t="n"/>
      <c r="P223" s="9">
        <f>IF(COUNTA(A223:L223,O223)=0,"",IFERROR(IF(AND(A223&lt;&gt;"",COUNTIF($A$6:$A$1000,A223)=1,F223&lt;&gt;"",ISNUMBER(Resumo!$H$3),ISNUMBER(B223),B223&gt;=1,B223=INT(B223),B223&lt;=Resumo!$H$3,AND(COUNTIF(Listas!$C$6:$C$105,C223)&gt;=1,C223&lt;&gt;"",COUNTIF(Listas!$A$6:$A$105,G223)=1,G223&lt;&gt;"",OR(H223="A fazer",H223="Em andamento",H223="Aguardando cliente",H223="Aguardando pagamento",H223="Concluído",H223="Cancelado"),OR(I223="Alta",I223="Média",I223="Baixa")),IF(H223="Concluído",AND(ISNUMBER(K223),K223&gt;=B223,K223&lt;=Resumo!$H$3),IF(H223="Cancelado",OR(K223="",AND(ISNUMBER(K223),K223&gt;=B223,K223&lt;=Resumo!$H$3)),K223="")),IF(H223="Cancelado",OR(J223="",AND(ISNUMBER(J223),J223&gt;=B223)),AND(ISNUMBER(J223),J223&gt;=B223)),ISNUMBER(L223),L223&gt;=0),"OK","Revisar dados"),"Revisar dados"))</f>
      </c>
    </row>
    <row r="224">
      <c r="A224" s="6"/>
      <c r="B224" s="33" t="n"/>
      <c r="C224" s="8" t="n"/>
      <c r="D224" s="9" t="n"/>
      <c r="E224" s="10" t="n"/>
      <c r="F224" s="9" t="n"/>
      <c r="G224" s="8" t="n"/>
      <c r="H224" s="8" t="n"/>
      <c r="I224" s="8" t="n"/>
      <c r="J224" s="33" t="n"/>
      <c r="K224" s="33" t="n"/>
      <c r="L224" s="56" t="n"/>
      <c r="M224" s="32">
        <f>IF(P224&lt;&gt;"OK","",IF(H224="Cancelado","",IF(H224="Concluído",K224-B224,Resumo!$H$3-B224)))</f>
      </c>
      <c r="N224" s="6">
        <f>IF(P224="","",IF(P224&lt;&gt;"OK","Revisar dados",IF(H224="Cancelado","Cancelado",IF(H224="Concluído",IF(K224&gt;J224,"Concluído em atraso","Concluído"),IF(J224&lt;Resumo!$H$3,"Atrasado",IF(J224-Resumo!$H$3&lt;=3,"Vence em até 3 dias","No prazo"))))))</f>
      </c>
      <c r="O224" s="9" t="n"/>
      <c r="P224" s="9">
        <f>IF(COUNTA(A224:L224,O224)=0,"",IFERROR(IF(AND(A224&lt;&gt;"",COUNTIF($A$6:$A$1000,A224)=1,F224&lt;&gt;"",ISNUMBER(Resumo!$H$3),ISNUMBER(B224),B224&gt;=1,B224=INT(B224),B224&lt;=Resumo!$H$3,AND(COUNTIF(Listas!$C$6:$C$105,C224)&gt;=1,C224&lt;&gt;"",COUNTIF(Listas!$A$6:$A$105,G224)=1,G224&lt;&gt;"",OR(H224="A fazer",H224="Em andamento",H224="Aguardando cliente",H224="Aguardando pagamento",H224="Concluído",H224="Cancelado"),OR(I224="Alta",I224="Média",I224="Baixa")),IF(H224="Concluído",AND(ISNUMBER(K224),K224&gt;=B224,K224&lt;=Resumo!$H$3),IF(H224="Cancelado",OR(K224="",AND(ISNUMBER(K224),K224&gt;=B224,K224&lt;=Resumo!$H$3)),K224="")),IF(H224="Cancelado",OR(J224="",AND(ISNUMBER(J224),J224&gt;=B224)),AND(ISNUMBER(J224),J224&gt;=B224)),ISNUMBER(L224),L224&gt;=0),"OK","Revisar dados"),"Revisar dados"))</f>
      </c>
    </row>
    <row r="225">
      <c r="A225" s="13"/>
      <c r="B225" s="33" t="n"/>
      <c r="C225" s="8" t="n"/>
      <c r="D225" s="9" t="n"/>
      <c r="E225" s="10" t="n"/>
      <c r="F225" s="9" t="n"/>
      <c r="G225" s="8" t="n"/>
      <c r="H225" s="8" t="n"/>
      <c r="I225" s="8" t="n"/>
      <c r="J225" s="33" t="n"/>
      <c r="K225" s="33" t="n"/>
      <c r="L225" s="56" t="n"/>
      <c r="M225" s="34">
        <f>IF(P225&lt;&gt;"OK","",IF(H225="Cancelado","",IF(H225="Concluído",K225-B225,Resumo!$H$3-B225)))</f>
      </c>
      <c r="N225" s="13">
        <f>IF(P225="","",IF(P225&lt;&gt;"OK","Revisar dados",IF(H225="Cancelado","Cancelado",IF(H225="Concluído",IF(K225&gt;J225,"Concluído em atraso","Concluído"),IF(J225&lt;Resumo!$H$3,"Atrasado",IF(J225-Resumo!$H$3&lt;=3,"Vence em até 3 dias","No prazo"))))))</f>
      </c>
      <c r="O225" s="9" t="n"/>
      <c r="P225" s="9">
        <f>IF(COUNTA(A225:L225,O225)=0,"",IFERROR(IF(AND(A225&lt;&gt;"",COUNTIF($A$6:$A$1000,A225)=1,F225&lt;&gt;"",ISNUMBER(Resumo!$H$3),ISNUMBER(B225),B225&gt;=1,B225=INT(B225),B225&lt;=Resumo!$H$3,AND(COUNTIF(Listas!$C$6:$C$105,C225)&gt;=1,C225&lt;&gt;"",COUNTIF(Listas!$A$6:$A$105,G225)=1,G225&lt;&gt;"",OR(H225="A fazer",H225="Em andamento",H225="Aguardando cliente",H225="Aguardando pagamento",H225="Concluído",H225="Cancelado"),OR(I225="Alta",I225="Média",I225="Baixa")),IF(H225="Concluído",AND(ISNUMBER(K225),K225&gt;=B225,K225&lt;=Resumo!$H$3),IF(H225="Cancelado",OR(K225="",AND(ISNUMBER(K225),K225&gt;=B225,K225&lt;=Resumo!$H$3)),K225="")),IF(H225="Cancelado",OR(J225="",AND(ISNUMBER(J225),J225&gt;=B225)),AND(ISNUMBER(J225),J225&gt;=B225)),ISNUMBER(L225),L225&gt;=0),"OK","Revisar dados"),"Revisar dados"))</f>
      </c>
    </row>
    <row r="226">
      <c r="A226" s="6"/>
      <c r="B226" s="33" t="n"/>
      <c r="C226" s="8" t="n"/>
      <c r="D226" s="9" t="n"/>
      <c r="E226" s="10" t="n"/>
      <c r="F226" s="9" t="n"/>
      <c r="G226" s="8" t="n"/>
      <c r="H226" s="8" t="n"/>
      <c r="I226" s="8" t="n"/>
      <c r="J226" s="33" t="n"/>
      <c r="K226" s="33" t="n"/>
      <c r="L226" s="56" t="n"/>
      <c r="M226" s="32">
        <f>IF(P226&lt;&gt;"OK","",IF(H226="Cancelado","",IF(H226="Concluído",K226-B226,Resumo!$H$3-B226)))</f>
      </c>
      <c r="N226" s="6">
        <f>IF(P226="","",IF(P226&lt;&gt;"OK","Revisar dados",IF(H226="Cancelado","Cancelado",IF(H226="Concluído",IF(K226&gt;J226,"Concluído em atraso","Concluído"),IF(J226&lt;Resumo!$H$3,"Atrasado",IF(J226-Resumo!$H$3&lt;=3,"Vence em até 3 dias","No prazo"))))))</f>
      </c>
      <c r="O226" s="9" t="n"/>
      <c r="P226" s="9">
        <f>IF(COUNTA(A226:L226,O226)=0,"",IFERROR(IF(AND(A226&lt;&gt;"",COUNTIF($A$6:$A$1000,A226)=1,F226&lt;&gt;"",ISNUMBER(Resumo!$H$3),ISNUMBER(B226),B226&gt;=1,B226=INT(B226),B226&lt;=Resumo!$H$3,AND(COUNTIF(Listas!$C$6:$C$105,C226)&gt;=1,C226&lt;&gt;"",COUNTIF(Listas!$A$6:$A$105,G226)=1,G226&lt;&gt;"",OR(H226="A fazer",H226="Em andamento",H226="Aguardando cliente",H226="Aguardando pagamento",H226="Concluído",H226="Cancelado"),OR(I226="Alta",I226="Média",I226="Baixa")),IF(H226="Concluído",AND(ISNUMBER(K226),K226&gt;=B226,K226&lt;=Resumo!$H$3),IF(H226="Cancelado",OR(K226="",AND(ISNUMBER(K226),K226&gt;=B226,K226&lt;=Resumo!$H$3)),K226="")),IF(H226="Cancelado",OR(J226="",AND(ISNUMBER(J226),J226&gt;=B226)),AND(ISNUMBER(J226),J226&gt;=B226)),ISNUMBER(L226),L226&gt;=0),"OK","Revisar dados"),"Revisar dados"))</f>
      </c>
    </row>
    <row r="227">
      <c r="A227" s="13"/>
      <c r="B227" s="33" t="n"/>
      <c r="C227" s="8" t="n"/>
      <c r="D227" s="9" t="n"/>
      <c r="E227" s="10" t="n"/>
      <c r="F227" s="9" t="n"/>
      <c r="G227" s="8" t="n"/>
      <c r="H227" s="8" t="n"/>
      <c r="I227" s="8" t="n"/>
      <c r="J227" s="33" t="n"/>
      <c r="K227" s="33" t="n"/>
      <c r="L227" s="56" t="n"/>
      <c r="M227" s="34">
        <f>IF(P227&lt;&gt;"OK","",IF(H227="Cancelado","",IF(H227="Concluído",K227-B227,Resumo!$H$3-B227)))</f>
      </c>
      <c r="N227" s="13">
        <f>IF(P227="","",IF(P227&lt;&gt;"OK","Revisar dados",IF(H227="Cancelado","Cancelado",IF(H227="Concluído",IF(K227&gt;J227,"Concluído em atraso","Concluído"),IF(J227&lt;Resumo!$H$3,"Atrasado",IF(J227-Resumo!$H$3&lt;=3,"Vence em até 3 dias","No prazo"))))))</f>
      </c>
      <c r="O227" s="9" t="n"/>
      <c r="P227" s="9">
        <f>IF(COUNTA(A227:L227,O227)=0,"",IFERROR(IF(AND(A227&lt;&gt;"",COUNTIF($A$6:$A$1000,A227)=1,F227&lt;&gt;"",ISNUMBER(Resumo!$H$3),ISNUMBER(B227),B227&gt;=1,B227=INT(B227),B227&lt;=Resumo!$H$3,AND(COUNTIF(Listas!$C$6:$C$105,C227)&gt;=1,C227&lt;&gt;"",COUNTIF(Listas!$A$6:$A$105,G227)=1,G227&lt;&gt;"",OR(H227="A fazer",H227="Em andamento",H227="Aguardando cliente",H227="Aguardando pagamento",H227="Concluído",H227="Cancelado"),OR(I227="Alta",I227="Média",I227="Baixa")),IF(H227="Concluído",AND(ISNUMBER(K227),K227&gt;=B227,K227&lt;=Resumo!$H$3),IF(H227="Cancelado",OR(K227="",AND(ISNUMBER(K227),K227&gt;=B227,K227&lt;=Resumo!$H$3)),K227="")),IF(H227="Cancelado",OR(J227="",AND(ISNUMBER(J227),J227&gt;=B227)),AND(ISNUMBER(J227),J227&gt;=B227)),ISNUMBER(L227),L227&gt;=0),"OK","Revisar dados"),"Revisar dados"))</f>
      </c>
    </row>
    <row r="228">
      <c r="A228" s="6"/>
      <c r="B228" s="33" t="n"/>
      <c r="C228" s="8" t="n"/>
      <c r="D228" s="9" t="n"/>
      <c r="E228" s="10" t="n"/>
      <c r="F228" s="9" t="n"/>
      <c r="G228" s="8" t="n"/>
      <c r="H228" s="8" t="n"/>
      <c r="I228" s="8" t="n"/>
      <c r="J228" s="33" t="n"/>
      <c r="K228" s="33" t="n"/>
      <c r="L228" s="56" t="n"/>
      <c r="M228" s="32">
        <f>IF(P228&lt;&gt;"OK","",IF(H228="Cancelado","",IF(H228="Concluído",K228-B228,Resumo!$H$3-B228)))</f>
      </c>
      <c r="N228" s="6">
        <f>IF(P228="","",IF(P228&lt;&gt;"OK","Revisar dados",IF(H228="Cancelado","Cancelado",IF(H228="Concluído",IF(K228&gt;J228,"Concluído em atraso","Concluído"),IF(J228&lt;Resumo!$H$3,"Atrasado",IF(J228-Resumo!$H$3&lt;=3,"Vence em até 3 dias","No prazo"))))))</f>
      </c>
      <c r="O228" s="9" t="n"/>
      <c r="P228" s="9">
        <f>IF(COUNTA(A228:L228,O228)=0,"",IFERROR(IF(AND(A228&lt;&gt;"",COUNTIF($A$6:$A$1000,A228)=1,F228&lt;&gt;"",ISNUMBER(Resumo!$H$3),ISNUMBER(B228),B228&gt;=1,B228=INT(B228),B228&lt;=Resumo!$H$3,AND(COUNTIF(Listas!$C$6:$C$105,C228)&gt;=1,C228&lt;&gt;"",COUNTIF(Listas!$A$6:$A$105,G228)=1,G228&lt;&gt;"",OR(H228="A fazer",H228="Em andamento",H228="Aguardando cliente",H228="Aguardando pagamento",H228="Concluído",H228="Cancelado"),OR(I228="Alta",I228="Média",I228="Baixa")),IF(H228="Concluído",AND(ISNUMBER(K228),K228&gt;=B228,K228&lt;=Resumo!$H$3),IF(H228="Cancelado",OR(K228="",AND(ISNUMBER(K228),K228&gt;=B228,K228&lt;=Resumo!$H$3)),K228="")),IF(H228="Cancelado",OR(J228="",AND(ISNUMBER(J228),J228&gt;=B228)),AND(ISNUMBER(J228),J228&gt;=B228)),ISNUMBER(L228),L228&gt;=0),"OK","Revisar dados"),"Revisar dados"))</f>
      </c>
    </row>
    <row r="229">
      <c r="A229" s="13"/>
      <c r="B229" s="33" t="n"/>
      <c r="C229" s="8" t="n"/>
      <c r="D229" s="9" t="n"/>
      <c r="E229" s="10" t="n"/>
      <c r="F229" s="9" t="n"/>
      <c r="G229" s="8" t="n"/>
      <c r="H229" s="8" t="n"/>
      <c r="I229" s="8" t="n"/>
      <c r="J229" s="33" t="n"/>
      <c r="K229" s="33" t="n"/>
      <c r="L229" s="56" t="n"/>
      <c r="M229" s="34">
        <f>IF(P229&lt;&gt;"OK","",IF(H229="Cancelado","",IF(H229="Concluído",K229-B229,Resumo!$H$3-B229)))</f>
      </c>
      <c r="N229" s="13">
        <f>IF(P229="","",IF(P229&lt;&gt;"OK","Revisar dados",IF(H229="Cancelado","Cancelado",IF(H229="Concluído",IF(K229&gt;J229,"Concluído em atraso","Concluído"),IF(J229&lt;Resumo!$H$3,"Atrasado",IF(J229-Resumo!$H$3&lt;=3,"Vence em até 3 dias","No prazo"))))))</f>
      </c>
      <c r="O229" s="9" t="n"/>
      <c r="P229" s="9">
        <f>IF(COUNTA(A229:L229,O229)=0,"",IFERROR(IF(AND(A229&lt;&gt;"",COUNTIF($A$6:$A$1000,A229)=1,F229&lt;&gt;"",ISNUMBER(Resumo!$H$3),ISNUMBER(B229),B229&gt;=1,B229=INT(B229),B229&lt;=Resumo!$H$3,AND(COUNTIF(Listas!$C$6:$C$105,C229)&gt;=1,C229&lt;&gt;"",COUNTIF(Listas!$A$6:$A$105,G229)=1,G229&lt;&gt;"",OR(H229="A fazer",H229="Em andamento",H229="Aguardando cliente",H229="Aguardando pagamento",H229="Concluído",H229="Cancelado"),OR(I229="Alta",I229="Média",I229="Baixa")),IF(H229="Concluído",AND(ISNUMBER(K229),K229&gt;=B229,K229&lt;=Resumo!$H$3),IF(H229="Cancelado",OR(K229="",AND(ISNUMBER(K229),K229&gt;=B229,K229&lt;=Resumo!$H$3)),K229="")),IF(H229="Cancelado",OR(J229="",AND(ISNUMBER(J229),J229&gt;=B229)),AND(ISNUMBER(J229),J229&gt;=B229)),ISNUMBER(L229),L229&gt;=0),"OK","Revisar dados"),"Revisar dados"))</f>
      </c>
    </row>
    <row r="230">
      <c r="A230" s="6"/>
      <c r="B230" s="33" t="n"/>
      <c r="C230" s="8" t="n"/>
      <c r="D230" s="9" t="n"/>
      <c r="E230" s="10" t="n"/>
      <c r="F230" s="9" t="n"/>
      <c r="G230" s="8" t="n"/>
      <c r="H230" s="8" t="n"/>
      <c r="I230" s="8" t="n"/>
      <c r="J230" s="33" t="n"/>
      <c r="K230" s="33" t="n"/>
      <c r="L230" s="56" t="n"/>
      <c r="M230" s="32">
        <f>IF(P230&lt;&gt;"OK","",IF(H230="Cancelado","",IF(H230="Concluído",K230-B230,Resumo!$H$3-B230)))</f>
      </c>
      <c r="N230" s="6">
        <f>IF(P230="","",IF(P230&lt;&gt;"OK","Revisar dados",IF(H230="Cancelado","Cancelado",IF(H230="Concluído",IF(K230&gt;J230,"Concluído em atraso","Concluído"),IF(J230&lt;Resumo!$H$3,"Atrasado",IF(J230-Resumo!$H$3&lt;=3,"Vence em até 3 dias","No prazo"))))))</f>
      </c>
      <c r="O230" s="9" t="n"/>
      <c r="P230" s="9">
        <f>IF(COUNTA(A230:L230,O230)=0,"",IFERROR(IF(AND(A230&lt;&gt;"",COUNTIF($A$6:$A$1000,A230)=1,F230&lt;&gt;"",ISNUMBER(Resumo!$H$3),ISNUMBER(B230),B230&gt;=1,B230=INT(B230),B230&lt;=Resumo!$H$3,AND(COUNTIF(Listas!$C$6:$C$105,C230)&gt;=1,C230&lt;&gt;"",COUNTIF(Listas!$A$6:$A$105,G230)=1,G230&lt;&gt;"",OR(H230="A fazer",H230="Em andamento",H230="Aguardando cliente",H230="Aguardando pagamento",H230="Concluído",H230="Cancelado"),OR(I230="Alta",I230="Média",I230="Baixa")),IF(H230="Concluído",AND(ISNUMBER(K230),K230&gt;=B230,K230&lt;=Resumo!$H$3),IF(H230="Cancelado",OR(K230="",AND(ISNUMBER(K230),K230&gt;=B230,K230&lt;=Resumo!$H$3)),K230="")),IF(H230="Cancelado",OR(J230="",AND(ISNUMBER(J230),J230&gt;=B230)),AND(ISNUMBER(J230),J230&gt;=B230)),ISNUMBER(L230),L230&gt;=0),"OK","Revisar dados"),"Revisar dados"))</f>
      </c>
    </row>
    <row r="231">
      <c r="A231" s="13"/>
      <c r="B231" s="33" t="n"/>
      <c r="C231" s="8" t="n"/>
      <c r="D231" s="9" t="n"/>
      <c r="E231" s="10" t="n"/>
      <c r="F231" s="9" t="n"/>
      <c r="G231" s="8" t="n"/>
      <c r="H231" s="8" t="n"/>
      <c r="I231" s="8" t="n"/>
      <c r="J231" s="33" t="n"/>
      <c r="K231" s="33" t="n"/>
      <c r="L231" s="56" t="n"/>
      <c r="M231" s="34">
        <f>IF(P231&lt;&gt;"OK","",IF(H231="Cancelado","",IF(H231="Concluído",K231-B231,Resumo!$H$3-B231)))</f>
      </c>
      <c r="N231" s="13">
        <f>IF(P231="","",IF(P231&lt;&gt;"OK","Revisar dados",IF(H231="Cancelado","Cancelado",IF(H231="Concluído",IF(K231&gt;J231,"Concluído em atraso","Concluído"),IF(J231&lt;Resumo!$H$3,"Atrasado",IF(J231-Resumo!$H$3&lt;=3,"Vence em até 3 dias","No prazo"))))))</f>
      </c>
      <c r="O231" s="9" t="n"/>
      <c r="P231" s="9">
        <f>IF(COUNTA(A231:L231,O231)=0,"",IFERROR(IF(AND(A231&lt;&gt;"",COUNTIF($A$6:$A$1000,A231)=1,F231&lt;&gt;"",ISNUMBER(Resumo!$H$3),ISNUMBER(B231),B231&gt;=1,B231=INT(B231),B231&lt;=Resumo!$H$3,AND(COUNTIF(Listas!$C$6:$C$105,C231)&gt;=1,C231&lt;&gt;"",COUNTIF(Listas!$A$6:$A$105,G231)=1,G231&lt;&gt;"",OR(H231="A fazer",H231="Em andamento",H231="Aguardando cliente",H231="Aguardando pagamento",H231="Concluído",H231="Cancelado"),OR(I231="Alta",I231="Média",I231="Baixa")),IF(H231="Concluído",AND(ISNUMBER(K231),K231&gt;=B231,K231&lt;=Resumo!$H$3),IF(H231="Cancelado",OR(K231="",AND(ISNUMBER(K231),K231&gt;=B231,K231&lt;=Resumo!$H$3)),K231="")),IF(H231="Cancelado",OR(J231="",AND(ISNUMBER(J231),J231&gt;=B231)),AND(ISNUMBER(J231),J231&gt;=B231)),ISNUMBER(L231),L231&gt;=0),"OK","Revisar dados"),"Revisar dados"))</f>
      </c>
    </row>
    <row r="232">
      <c r="A232" s="6"/>
      <c r="B232" s="33" t="n"/>
      <c r="C232" s="8" t="n"/>
      <c r="D232" s="9" t="n"/>
      <c r="E232" s="10" t="n"/>
      <c r="F232" s="9" t="n"/>
      <c r="G232" s="8" t="n"/>
      <c r="H232" s="8" t="n"/>
      <c r="I232" s="8" t="n"/>
      <c r="J232" s="33" t="n"/>
      <c r="K232" s="33" t="n"/>
      <c r="L232" s="56" t="n"/>
      <c r="M232" s="32">
        <f>IF(P232&lt;&gt;"OK","",IF(H232="Cancelado","",IF(H232="Concluído",K232-B232,Resumo!$H$3-B232)))</f>
      </c>
      <c r="N232" s="6">
        <f>IF(P232="","",IF(P232&lt;&gt;"OK","Revisar dados",IF(H232="Cancelado","Cancelado",IF(H232="Concluído",IF(K232&gt;J232,"Concluído em atraso","Concluído"),IF(J232&lt;Resumo!$H$3,"Atrasado",IF(J232-Resumo!$H$3&lt;=3,"Vence em até 3 dias","No prazo"))))))</f>
      </c>
      <c r="O232" s="9" t="n"/>
      <c r="P232" s="9">
        <f>IF(COUNTA(A232:L232,O232)=0,"",IFERROR(IF(AND(A232&lt;&gt;"",COUNTIF($A$6:$A$1000,A232)=1,F232&lt;&gt;"",ISNUMBER(Resumo!$H$3),ISNUMBER(B232),B232&gt;=1,B232=INT(B232),B232&lt;=Resumo!$H$3,AND(COUNTIF(Listas!$C$6:$C$105,C232)&gt;=1,C232&lt;&gt;"",COUNTIF(Listas!$A$6:$A$105,G232)=1,G232&lt;&gt;"",OR(H232="A fazer",H232="Em andamento",H232="Aguardando cliente",H232="Aguardando pagamento",H232="Concluído",H232="Cancelado"),OR(I232="Alta",I232="Média",I232="Baixa")),IF(H232="Concluído",AND(ISNUMBER(K232),K232&gt;=B232,K232&lt;=Resumo!$H$3),IF(H232="Cancelado",OR(K232="",AND(ISNUMBER(K232),K232&gt;=B232,K232&lt;=Resumo!$H$3)),K232="")),IF(H232="Cancelado",OR(J232="",AND(ISNUMBER(J232),J232&gt;=B232)),AND(ISNUMBER(J232),J232&gt;=B232)),ISNUMBER(L232),L232&gt;=0),"OK","Revisar dados"),"Revisar dados"))</f>
      </c>
    </row>
    <row r="233">
      <c r="A233" s="13"/>
      <c r="B233" s="33" t="n"/>
      <c r="C233" s="8" t="n"/>
      <c r="D233" s="9" t="n"/>
      <c r="E233" s="10" t="n"/>
      <c r="F233" s="9" t="n"/>
      <c r="G233" s="8" t="n"/>
      <c r="H233" s="8" t="n"/>
      <c r="I233" s="8" t="n"/>
      <c r="J233" s="33" t="n"/>
      <c r="K233" s="33" t="n"/>
      <c r="L233" s="56" t="n"/>
      <c r="M233" s="34">
        <f>IF(P233&lt;&gt;"OK","",IF(H233="Cancelado","",IF(H233="Concluído",K233-B233,Resumo!$H$3-B233)))</f>
      </c>
      <c r="N233" s="13">
        <f>IF(P233="","",IF(P233&lt;&gt;"OK","Revisar dados",IF(H233="Cancelado","Cancelado",IF(H233="Concluído",IF(K233&gt;J233,"Concluído em atraso","Concluído"),IF(J233&lt;Resumo!$H$3,"Atrasado",IF(J233-Resumo!$H$3&lt;=3,"Vence em até 3 dias","No prazo"))))))</f>
      </c>
      <c r="O233" s="9" t="n"/>
      <c r="P233" s="9">
        <f>IF(COUNTA(A233:L233,O233)=0,"",IFERROR(IF(AND(A233&lt;&gt;"",COUNTIF($A$6:$A$1000,A233)=1,F233&lt;&gt;"",ISNUMBER(Resumo!$H$3),ISNUMBER(B233),B233&gt;=1,B233=INT(B233),B233&lt;=Resumo!$H$3,AND(COUNTIF(Listas!$C$6:$C$105,C233)&gt;=1,C233&lt;&gt;"",COUNTIF(Listas!$A$6:$A$105,G233)=1,G233&lt;&gt;"",OR(H233="A fazer",H233="Em andamento",H233="Aguardando cliente",H233="Aguardando pagamento",H233="Concluído",H233="Cancelado"),OR(I233="Alta",I233="Média",I233="Baixa")),IF(H233="Concluído",AND(ISNUMBER(K233),K233&gt;=B233,K233&lt;=Resumo!$H$3),IF(H233="Cancelado",OR(K233="",AND(ISNUMBER(K233),K233&gt;=B233,K233&lt;=Resumo!$H$3)),K233="")),IF(H233="Cancelado",OR(J233="",AND(ISNUMBER(J233),J233&gt;=B233)),AND(ISNUMBER(J233),J233&gt;=B233)),ISNUMBER(L233),L233&gt;=0),"OK","Revisar dados"),"Revisar dados"))</f>
      </c>
    </row>
    <row r="234">
      <c r="A234" s="6"/>
      <c r="B234" s="33" t="n"/>
      <c r="C234" s="8" t="n"/>
      <c r="D234" s="9" t="n"/>
      <c r="E234" s="10" t="n"/>
      <c r="F234" s="9" t="n"/>
      <c r="G234" s="8" t="n"/>
      <c r="H234" s="8" t="n"/>
      <c r="I234" s="8" t="n"/>
      <c r="J234" s="33" t="n"/>
      <c r="K234" s="33" t="n"/>
      <c r="L234" s="56" t="n"/>
      <c r="M234" s="32">
        <f>IF(P234&lt;&gt;"OK","",IF(H234="Cancelado","",IF(H234="Concluído",K234-B234,Resumo!$H$3-B234)))</f>
      </c>
      <c r="N234" s="6">
        <f>IF(P234="","",IF(P234&lt;&gt;"OK","Revisar dados",IF(H234="Cancelado","Cancelado",IF(H234="Concluído",IF(K234&gt;J234,"Concluído em atraso","Concluído"),IF(J234&lt;Resumo!$H$3,"Atrasado",IF(J234-Resumo!$H$3&lt;=3,"Vence em até 3 dias","No prazo"))))))</f>
      </c>
      <c r="O234" s="9" t="n"/>
      <c r="P234" s="9">
        <f>IF(COUNTA(A234:L234,O234)=0,"",IFERROR(IF(AND(A234&lt;&gt;"",COUNTIF($A$6:$A$1000,A234)=1,F234&lt;&gt;"",ISNUMBER(Resumo!$H$3),ISNUMBER(B234),B234&gt;=1,B234=INT(B234),B234&lt;=Resumo!$H$3,AND(COUNTIF(Listas!$C$6:$C$105,C234)&gt;=1,C234&lt;&gt;"",COUNTIF(Listas!$A$6:$A$105,G234)=1,G234&lt;&gt;"",OR(H234="A fazer",H234="Em andamento",H234="Aguardando cliente",H234="Aguardando pagamento",H234="Concluído",H234="Cancelado"),OR(I234="Alta",I234="Média",I234="Baixa")),IF(H234="Concluído",AND(ISNUMBER(K234),K234&gt;=B234,K234&lt;=Resumo!$H$3),IF(H234="Cancelado",OR(K234="",AND(ISNUMBER(K234),K234&gt;=B234,K234&lt;=Resumo!$H$3)),K234="")),IF(H234="Cancelado",OR(J234="",AND(ISNUMBER(J234),J234&gt;=B234)),AND(ISNUMBER(J234),J234&gt;=B234)),ISNUMBER(L234),L234&gt;=0),"OK","Revisar dados"),"Revisar dados"))</f>
      </c>
    </row>
    <row r="235">
      <c r="A235" s="13"/>
      <c r="B235" s="33" t="n"/>
      <c r="C235" s="8" t="n"/>
      <c r="D235" s="9" t="n"/>
      <c r="E235" s="10" t="n"/>
      <c r="F235" s="9" t="n"/>
      <c r="G235" s="8" t="n"/>
      <c r="H235" s="8" t="n"/>
      <c r="I235" s="8" t="n"/>
      <c r="J235" s="33" t="n"/>
      <c r="K235" s="33" t="n"/>
      <c r="L235" s="56" t="n"/>
      <c r="M235" s="34">
        <f>IF(P235&lt;&gt;"OK","",IF(H235="Cancelado","",IF(H235="Concluído",K235-B235,Resumo!$H$3-B235)))</f>
      </c>
      <c r="N235" s="13">
        <f>IF(P235="","",IF(P235&lt;&gt;"OK","Revisar dados",IF(H235="Cancelado","Cancelado",IF(H235="Concluído",IF(K235&gt;J235,"Concluído em atraso","Concluído"),IF(J235&lt;Resumo!$H$3,"Atrasado",IF(J235-Resumo!$H$3&lt;=3,"Vence em até 3 dias","No prazo"))))))</f>
      </c>
      <c r="O235" s="9" t="n"/>
      <c r="P235" s="9">
        <f>IF(COUNTA(A235:L235,O235)=0,"",IFERROR(IF(AND(A235&lt;&gt;"",COUNTIF($A$6:$A$1000,A235)=1,F235&lt;&gt;"",ISNUMBER(Resumo!$H$3),ISNUMBER(B235),B235&gt;=1,B235=INT(B235),B235&lt;=Resumo!$H$3,AND(COUNTIF(Listas!$C$6:$C$105,C235)&gt;=1,C235&lt;&gt;"",COUNTIF(Listas!$A$6:$A$105,G235)=1,G235&lt;&gt;"",OR(H235="A fazer",H235="Em andamento",H235="Aguardando cliente",H235="Aguardando pagamento",H235="Concluído",H235="Cancelado"),OR(I235="Alta",I235="Média",I235="Baixa")),IF(H235="Concluído",AND(ISNUMBER(K235),K235&gt;=B235,K235&lt;=Resumo!$H$3),IF(H235="Cancelado",OR(K235="",AND(ISNUMBER(K235),K235&gt;=B235,K235&lt;=Resumo!$H$3)),K235="")),IF(H235="Cancelado",OR(J235="",AND(ISNUMBER(J235),J235&gt;=B235)),AND(ISNUMBER(J235),J235&gt;=B235)),ISNUMBER(L235),L235&gt;=0),"OK","Revisar dados"),"Revisar dados"))</f>
      </c>
    </row>
    <row r="236">
      <c r="A236" s="6"/>
      <c r="B236" s="33" t="n"/>
      <c r="C236" s="8" t="n"/>
      <c r="D236" s="9" t="n"/>
      <c r="E236" s="10" t="n"/>
      <c r="F236" s="9" t="n"/>
      <c r="G236" s="8" t="n"/>
      <c r="H236" s="8" t="n"/>
      <c r="I236" s="8" t="n"/>
      <c r="J236" s="33" t="n"/>
      <c r="K236" s="33" t="n"/>
      <c r="L236" s="56" t="n"/>
      <c r="M236" s="32">
        <f>IF(P236&lt;&gt;"OK","",IF(H236="Cancelado","",IF(H236="Concluído",K236-B236,Resumo!$H$3-B236)))</f>
      </c>
      <c r="N236" s="6">
        <f>IF(P236="","",IF(P236&lt;&gt;"OK","Revisar dados",IF(H236="Cancelado","Cancelado",IF(H236="Concluído",IF(K236&gt;J236,"Concluído em atraso","Concluído"),IF(J236&lt;Resumo!$H$3,"Atrasado",IF(J236-Resumo!$H$3&lt;=3,"Vence em até 3 dias","No prazo"))))))</f>
      </c>
      <c r="O236" s="9" t="n"/>
      <c r="P236" s="9">
        <f>IF(COUNTA(A236:L236,O236)=0,"",IFERROR(IF(AND(A236&lt;&gt;"",COUNTIF($A$6:$A$1000,A236)=1,F236&lt;&gt;"",ISNUMBER(Resumo!$H$3),ISNUMBER(B236),B236&gt;=1,B236=INT(B236),B236&lt;=Resumo!$H$3,AND(COUNTIF(Listas!$C$6:$C$105,C236)&gt;=1,C236&lt;&gt;"",COUNTIF(Listas!$A$6:$A$105,G236)=1,G236&lt;&gt;"",OR(H236="A fazer",H236="Em andamento",H236="Aguardando cliente",H236="Aguardando pagamento",H236="Concluído",H236="Cancelado"),OR(I236="Alta",I236="Média",I236="Baixa")),IF(H236="Concluído",AND(ISNUMBER(K236),K236&gt;=B236,K236&lt;=Resumo!$H$3),IF(H236="Cancelado",OR(K236="",AND(ISNUMBER(K236),K236&gt;=B236,K236&lt;=Resumo!$H$3)),K236="")),IF(H236="Cancelado",OR(J236="",AND(ISNUMBER(J236),J236&gt;=B236)),AND(ISNUMBER(J236),J236&gt;=B236)),ISNUMBER(L236),L236&gt;=0),"OK","Revisar dados"),"Revisar dados"))</f>
      </c>
    </row>
    <row r="237">
      <c r="A237" s="13"/>
      <c r="B237" s="33" t="n"/>
      <c r="C237" s="8" t="n"/>
      <c r="D237" s="9" t="n"/>
      <c r="E237" s="10" t="n"/>
      <c r="F237" s="9" t="n"/>
      <c r="G237" s="8" t="n"/>
      <c r="H237" s="8" t="n"/>
      <c r="I237" s="8" t="n"/>
      <c r="J237" s="33" t="n"/>
      <c r="K237" s="33" t="n"/>
      <c r="L237" s="56" t="n"/>
      <c r="M237" s="34">
        <f>IF(P237&lt;&gt;"OK","",IF(H237="Cancelado","",IF(H237="Concluído",K237-B237,Resumo!$H$3-B237)))</f>
      </c>
      <c r="N237" s="13">
        <f>IF(P237="","",IF(P237&lt;&gt;"OK","Revisar dados",IF(H237="Cancelado","Cancelado",IF(H237="Concluído",IF(K237&gt;J237,"Concluído em atraso","Concluído"),IF(J237&lt;Resumo!$H$3,"Atrasado",IF(J237-Resumo!$H$3&lt;=3,"Vence em até 3 dias","No prazo"))))))</f>
      </c>
      <c r="O237" s="9" t="n"/>
      <c r="P237" s="9">
        <f>IF(COUNTA(A237:L237,O237)=0,"",IFERROR(IF(AND(A237&lt;&gt;"",COUNTIF($A$6:$A$1000,A237)=1,F237&lt;&gt;"",ISNUMBER(Resumo!$H$3),ISNUMBER(B237),B237&gt;=1,B237=INT(B237),B237&lt;=Resumo!$H$3,AND(COUNTIF(Listas!$C$6:$C$105,C237)&gt;=1,C237&lt;&gt;"",COUNTIF(Listas!$A$6:$A$105,G237)=1,G237&lt;&gt;"",OR(H237="A fazer",H237="Em andamento",H237="Aguardando cliente",H237="Aguardando pagamento",H237="Concluído",H237="Cancelado"),OR(I237="Alta",I237="Média",I237="Baixa")),IF(H237="Concluído",AND(ISNUMBER(K237),K237&gt;=B237,K237&lt;=Resumo!$H$3),IF(H237="Cancelado",OR(K237="",AND(ISNUMBER(K237),K237&gt;=B237,K237&lt;=Resumo!$H$3)),K237="")),IF(H237="Cancelado",OR(J237="",AND(ISNUMBER(J237),J237&gt;=B237)),AND(ISNUMBER(J237),J237&gt;=B237)),ISNUMBER(L237),L237&gt;=0),"OK","Revisar dados"),"Revisar dados"))</f>
      </c>
    </row>
    <row r="238">
      <c r="A238" s="6"/>
      <c r="B238" s="33" t="n"/>
      <c r="C238" s="8" t="n"/>
      <c r="D238" s="9" t="n"/>
      <c r="E238" s="10" t="n"/>
      <c r="F238" s="9" t="n"/>
      <c r="G238" s="8" t="n"/>
      <c r="H238" s="8" t="n"/>
      <c r="I238" s="8" t="n"/>
      <c r="J238" s="33" t="n"/>
      <c r="K238" s="33" t="n"/>
      <c r="L238" s="56" t="n"/>
      <c r="M238" s="32">
        <f>IF(P238&lt;&gt;"OK","",IF(H238="Cancelado","",IF(H238="Concluído",K238-B238,Resumo!$H$3-B238)))</f>
      </c>
      <c r="N238" s="6">
        <f>IF(P238="","",IF(P238&lt;&gt;"OK","Revisar dados",IF(H238="Cancelado","Cancelado",IF(H238="Concluído",IF(K238&gt;J238,"Concluído em atraso","Concluído"),IF(J238&lt;Resumo!$H$3,"Atrasado",IF(J238-Resumo!$H$3&lt;=3,"Vence em até 3 dias","No prazo"))))))</f>
      </c>
      <c r="O238" s="9" t="n"/>
      <c r="P238" s="9">
        <f>IF(COUNTA(A238:L238,O238)=0,"",IFERROR(IF(AND(A238&lt;&gt;"",COUNTIF($A$6:$A$1000,A238)=1,F238&lt;&gt;"",ISNUMBER(Resumo!$H$3),ISNUMBER(B238),B238&gt;=1,B238=INT(B238),B238&lt;=Resumo!$H$3,AND(COUNTIF(Listas!$C$6:$C$105,C238)&gt;=1,C238&lt;&gt;"",COUNTIF(Listas!$A$6:$A$105,G238)=1,G238&lt;&gt;"",OR(H238="A fazer",H238="Em andamento",H238="Aguardando cliente",H238="Aguardando pagamento",H238="Concluído",H238="Cancelado"),OR(I238="Alta",I238="Média",I238="Baixa")),IF(H238="Concluído",AND(ISNUMBER(K238),K238&gt;=B238,K238&lt;=Resumo!$H$3),IF(H238="Cancelado",OR(K238="",AND(ISNUMBER(K238),K238&gt;=B238,K238&lt;=Resumo!$H$3)),K238="")),IF(H238="Cancelado",OR(J238="",AND(ISNUMBER(J238),J238&gt;=B238)),AND(ISNUMBER(J238),J238&gt;=B238)),ISNUMBER(L238),L238&gt;=0),"OK","Revisar dados"),"Revisar dados"))</f>
      </c>
    </row>
    <row r="239">
      <c r="A239" s="13"/>
      <c r="B239" s="33" t="n"/>
      <c r="C239" s="8" t="n"/>
      <c r="D239" s="9" t="n"/>
      <c r="E239" s="10" t="n"/>
      <c r="F239" s="9" t="n"/>
      <c r="G239" s="8" t="n"/>
      <c r="H239" s="8" t="n"/>
      <c r="I239" s="8" t="n"/>
      <c r="J239" s="33" t="n"/>
      <c r="K239" s="33" t="n"/>
      <c r="L239" s="56" t="n"/>
      <c r="M239" s="34">
        <f>IF(P239&lt;&gt;"OK","",IF(H239="Cancelado","",IF(H239="Concluído",K239-B239,Resumo!$H$3-B239)))</f>
      </c>
      <c r="N239" s="13">
        <f>IF(P239="","",IF(P239&lt;&gt;"OK","Revisar dados",IF(H239="Cancelado","Cancelado",IF(H239="Concluído",IF(K239&gt;J239,"Concluído em atraso","Concluído"),IF(J239&lt;Resumo!$H$3,"Atrasado",IF(J239-Resumo!$H$3&lt;=3,"Vence em até 3 dias","No prazo"))))))</f>
      </c>
      <c r="O239" s="9" t="n"/>
      <c r="P239" s="9">
        <f>IF(COUNTA(A239:L239,O239)=0,"",IFERROR(IF(AND(A239&lt;&gt;"",COUNTIF($A$6:$A$1000,A239)=1,F239&lt;&gt;"",ISNUMBER(Resumo!$H$3),ISNUMBER(B239),B239&gt;=1,B239=INT(B239),B239&lt;=Resumo!$H$3,AND(COUNTIF(Listas!$C$6:$C$105,C239)&gt;=1,C239&lt;&gt;"",COUNTIF(Listas!$A$6:$A$105,G239)=1,G239&lt;&gt;"",OR(H239="A fazer",H239="Em andamento",H239="Aguardando cliente",H239="Aguardando pagamento",H239="Concluído",H239="Cancelado"),OR(I239="Alta",I239="Média",I239="Baixa")),IF(H239="Concluído",AND(ISNUMBER(K239),K239&gt;=B239,K239&lt;=Resumo!$H$3),IF(H239="Cancelado",OR(K239="",AND(ISNUMBER(K239),K239&gt;=B239,K239&lt;=Resumo!$H$3)),K239="")),IF(H239="Cancelado",OR(J239="",AND(ISNUMBER(J239),J239&gt;=B239)),AND(ISNUMBER(J239),J239&gt;=B239)),ISNUMBER(L239),L239&gt;=0),"OK","Revisar dados"),"Revisar dados"))</f>
      </c>
    </row>
    <row r="240">
      <c r="A240" s="6"/>
      <c r="B240" s="33" t="n"/>
      <c r="C240" s="8" t="n"/>
      <c r="D240" s="9" t="n"/>
      <c r="E240" s="10" t="n"/>
      <c r="F240" s="9" t="n"/>
      <c r="G240" s="8" t="n"/>
      <c r="H240" s="8" t="n"/>
      <c r="I240" s="8" t="n"/>
      <c r="J240" s="33" t="n"/>
      <c r="K240" s="33" t="n"/>
      <c r="L240" s="56" t="n"/>
      <c r="M240" s="32">
        <f>IF(P240&lt;&gt;"OK","",IF(H240="Cancelado","",IF(H240="Concluído",K240-B240,Resumo!$H$3-B240)))</f>
      </c>
      <c r="N240" s="6">
        <f>IF(P240="","",IF(P240&lt;&gt;"OK","Revisar dados",IF(H240="Cancelado","Cancelado",IF(H240="Concluído",IF(K240&gt;J240,"Concluído em atraso","Concluído"),IF(J240&lt;Resumo!$H$3,"Atrasado",IF(J240-Resumo!$H$3&lt;=3,"Vence em até 3 dias","No prazo"))))))</f>
      </c>
      <c r="O240" s="9" t="n"/>
      <c r="P240" s="9">
        <f>IF(COUNTA(A240:L240,O240)=0,"",IFERROR(IF(AND(A240&lt;&gt;"",COUNTIF($A$6:$A$1000,A240)=1,F240&lt;&gt;"",ISNUMBER(Resumo!$H$3),ISNUMBER(B240),B240&gt;=1,B240=INT(B240),B240&lt;=Resumo!$H$3,AND(COUNTIF(Listas!$C$6:$C$105,C240)&gt;=1,C240&lt;&gt;"",COUNTIF(Listas!$A$6:$A$105,G240)=1,G240&lt;&gt;"",OR(H240="A fazer",H240="Em andamento",H240="Aguardando cliente",H240="Aguardando pagamento",H240="Concluído",H240="Cancelado"),OR(I240="Alta",I240="Média",I240="Baixa")),IF(H240="Concluído",AND(ISNUMBER(K240),K240&gt;=B240,K240&lt;=Resumo!$H$3),IF(H240="Cancelado",OR(K240="",AND(ISNUMBER(K240),K240&gt;=B240,K240&lt;=Resumo!$H$3)),K240="")),IF(H240="Cancelado",OR(J240="",AND(ISNUMBER(J240),J240&gt;=B240)),AND(ISNUMBER(J240),J240&gt;=B240)),ISNUMBER(L240),L240&gt;=0),"OK","Revisar dados"),"Revisar dados"))</f>
      </c>
    </row>
    <row r="241">
      <c r="A241" s="13"/>
      <c r="B241" s="33" t="n"/>
      <c r="C241" s="8" t="n"/>
      <c r="D241" s="9" t="n"/>
      <c r="E241" s="10" t="n"/>
      <c r="F241" s="9" t="n"/>
      <c r="G241" s="8" t="n"/>
      <c r="H241" s="8" t="n"/>
      <c r="I241" s="8" t="n"/>
      <c r="J241" s="33" t="n"/>
      <c r="K241" s="33" t="n"/>
      <c r="L241" s="56" t="n"/>
      <c r="M241" s="34">
        <f>IF(P241&lt;&gt;"OK","",IF(H241="Cancelado","",IF(H241="Concluído",K241-B241,Resumo!$H$3-B241)))</f>
      </c>
      <c r="N241" s="13">
        <f>IF(P241="","",IF(P241&lt;&gt;"OK","Revisar dados",IF(H241="Cancelado","Cancelado",IF(H241="Concluído",IF(K241&gt;J241,"Concluído em atraso","Concluído"),IF(J241&lt;Resumo!$H$3,"Atrasado",IF(J241-Resumo!$H$3&lt;=3,"Vence em até 3 dias","No prazo"))))))</f>
      </c>
      <c r="O241" s="9" t="n"/>
      <c r="P241" s="9">
        <f>IF(COUNTA(A241:L241,O241)=0,"",IFERROR(IF(AND(A241&lt;&gt;"",COUNTIF($A$6:$A$1000,A241)=1,F241&lt;&gt;"",ISNUMBER(Resumo!$H$3),ISNUMBER(B241),B241&gt;=1,B241=INT(B241),B241&lt;=Resumo!$H$3,AND(COUNTIF(Listas!$C$6:$C$105,C241)&gt;=1,C241&lt;&gt;"",COUNTIF(Listas!$A$6:$A$105,G241)=1,G241&lt;&gt;"",OR(H241="A fazer",H241="Em andamento",H241="Aguardando cliente",H241="Aguardando pagamento",H241="Concluído",H241="Cancelado"),OR(I241="Alta",I241="Média",I241="Baixa")),IF(H241="Concluído",AND(ISNUMBER(K241),K241&gt;=B241,K241&lt;=Resumo!$H$3),IF(H241="Cancelado",OR(K241="",AND(ISNUMBER(K241),K241&gt;=B241,K241&lt;=Resumo!$H$3)),K241="")),IF(H241="Cancelado",OR(J241="",AND(ISNUMBER(J241),J241&gt;=B241)),AND(ISNUMBER(J241),J241&gt;=B241)),ISNUMBER(L241),L241&gt;=0),"OK","Revisar dados"),"Revisar dados"))</f>
      </c>
    </row>
    <row r="242">
      <c r="A242" s="6"/>
      <c r="B242" s="33" t="n"/>
      <c r="C242" s="8" t="n"/>
      <c r="D242" s="9" t="n"/>
      <c r="E242" s="10" t="n"/>
      <c r="F242" s="9" t="n"/>
      <c r="G242" s="8" t="n"/>
      <c r="H242" s="8" t="n"/>
      <c r="I242" s="8" t="n"/>
      <c r="J242" s="33" t="n"/>
      <c r="K242" s="33" t="n"/>
      <c r="L242" s="56" t="n"/>
      <c r="M242" s="32">
        <f>IF(P242&lt;&gt;"OK","",IF(H242="Cancelado","",IF(H242="Concluído",K242-B242,Resumo!$H$3-B242)))</f>
      </c>
      <c r="N242" s="6">
        <f>IF(P242="","",IF(P242&lt;&gt;"OK","Revisar dados",IF(H242="Cancelado","Cancelado",IF(H242="Concluído",IF(K242&gt;J242,"Concluído em atraso","Concluído"),IF(J242&lt;Resumo!$H$3,"Atrasado",IF(J242-Resumo!$H$3&lt;=3,"Vence em até 3 dias","No prazo"))))))</f>
      </c>
      <c r="O242" s="9" t="n"/>
      <c r="P242" s="9">
        <f>IF(COUNTA(A242:L242,O242)=0,"",IFERROR(IF(AND(A242&lt;&gt;"",COUNTIF($A$6:$A$1000,A242)=1,F242&lt;&gt;"",ISNUMBER(Resumo!$H$3),ISNUMBER(B242),B242&gt;=1,B242=INT(B242),B242&lt;=Resumo!$H$3,AND(COUNTIF(Listas!$C$6:$C$105,C242)&gt;=1,C242&lt;&gt;"",COUNTIF(Listas!$A$6:$A$105,G242)=1,G242&lt;&gt;"",OR(H242="A fazer",H242="Em andamento",H242="Aguardando cliente",H242="Aguardando pagamento",H242="Concluído",H242="Cancelado"),OR(I242="Alta",I242="Média",I242="Baixa")),IF(H242="Concluído",AND(ISNUMBER(K242),K242&gt;=B242,K242&lt;=Resumo!$H$3),IF(H242="Cancelado",OR(K242="",AND(ISNUMBER(K242),K242&gt;=B242,K242&lt;=Resumo!$H$3)),K242="")),IF(H242="Cancelado",OR(J242="",AND(ISNUMBER(J242),J242&gt;=B242)),AND(ISNUMBER(J242),J242&gt;=B242)),ISNUMBER(L242),L242&gt;=0),"OK","Revisar dados"),"Revisar dados"))</f>
      </c>
    </row>
    <row r="243">
      <c r="A243" s="13"/>
      <c r="B243" s="33" t="n"/>
      <c r="C243" s="8" t="n"/>
      <c r="D243" s="9" t="n"/>
      <c r="E243" s="10" t="n"/>
      <c r="F243" s="9" t="n"/>
      <c r="G243" s="8" t="n"/>
      <c r="H243" s="8" t="n"/>
      <c r="I243" s="8" t="n"/>
      <c r="J243" s="33" t="n"/>
      <c r="K243" s="33" t="n"/>
      <c r="L243" s="56" t="n"/>
      <c r="M243" s="34">
        <f>IF(P243&lt;&gt;"OK","",IF(H243="Cancelado","",IF(H243="Concluído",K243-B243,Resumo!$H$3-B243)))</f>
      </c>
      <c r="N243" s="13">
        <f>IF(P243="","",IF(P243&lt;&gt;"OK","Revisar dados",IF(H243="Cancelado","Cancelado",IF(H243="Concluído",IF(K243&gt;J243,"Concluído em atraso","Concluído"),IF(J243&lt;Resumo!$H$3,"Atrasado",IF(J243-Resumo!$H$3&lt;=3,"Vence em até 3 dias","No prazo"))))))</f>
      </c>
      <c r="O243" s="9" t="n"/>
      <c r="P243" s="9">
        <f>IF(COUNTA(A243:L243,O243)=0,"",IFERROR(IF(AND(A243&lt;&gt;"",COUNTIF($A$6:$A$1000,A243)=1,F243&lt;&gt;"",ISNUMBER(Resumo!$H$3),ISNUMBER(B243),B243&gt;=1,B243=INT(B243),B243&lt;=Resumo!$H$3,AND(COUNTIF(Listas!$C$6:$C$105,C243)&gt;=1,C243&lt;&gt;"",COUNTIF(Listas!$A$6:$A$105,G243)=1,G243&lt;&gt;"",OR(H243="A fazer",H243="Em andamento",H243="Aguardando cliente",H243="Aguardando pagamento",H243="Concluído",H243="Cancelado"),OR(I243="Alta",I243="Média",I243="Baixa")),IF(H243="Concluído",AND(ISNUMBER(K243),K243&gt;=B243,K243&lt;=Resumo!$H$3),IF(H243="Cancelado",OR(K243="",AND(ISNUMBER(K243),K243&gt;=B243,K243&lt;=Resumo!$H$3)),K243="")),IF(H243="Cancelado",OR(J243="",AND(ISNUMBER(J243),J243&gt;=B243)),AND(ISNUMBER(J243),J243&gt;=B243)),ISNUMBER(L243),L243&gt;=0),"OK","Revisar dados"),"Revisar dados"))</f>
      </c>
    </row>
    <row r="244">
      <c r="A244" s="6"/>
      <c r="B244" s="33" t="n"/>
      <c r="C244" s="8" t="n"/>
      <c r="D244" s="9" t="n"/>
      <c r="E244" s="10" t="n"/>
      <c r="F244" s="9" t="n"/>
      <c r="G244" s="8" t="n"/>
      <c r="H244" s="8" t="n"/>
      <c r="I244" s="8" t="n"/>
      <c r="J244" s="33" t="n"/>
      <c r="K244" s="33" t="n"/>
      <c r="L244" s="56" t="n"/>
      <c r="M244" s="32">
        <f>IF(P244&lt;&gt;"OK","",IF(H244="Cancelado","",IF(H244="Concluído",K244-B244,Resumo!$H$3-B244)))</f>
      </c>
      <c r="N244" s="6">
        <f>IF(P244="","",IF(P244&lt;&gt;"OK","Revisar dados",IF(H244="Cancelado","Cancelado",IF(H244="Concluído",IF(K244&gt;J244,"Concluído em atraso","Concluído"),IF(J244&lt;Resumo!$H$3,"Atrasado",IF(J244-Resumo!$H$3&lt;=3,"Vence em até 3 dias","No prazo"))))))</f>
      </c>
      <c r="O244" s="9" t="n"/>
      <c r="P244" s="9">
        <f>IF(COUNTA(A244:L244,O244)=0,"",IFERROR(IF(AND(A244&lt;&gt;"",COUNTIF($A$6:$A$1000,A244)=1,F244&lt;&gt;"",ISNUMBER(Resumo!$H$3),ISNUMBER(B244),B244&gt;=1,B244=INT(B244),B244&lt;=Resumo!$H$3,AND(COUNTIF(Listas!$C$6:$C$105,C244)&gt;=1,C244&lt;&gt;"",COUNTIF(Listas!$A$6:$A$105,G244)=1,G244&lt;&gt;"",OR(H244="A fazer",H244="Em andamento",H244="Aguardando cliente",H244="Aguardando pagamento",H244="Concluído",H244="Cancelado"),OR(I244="Alta",I244="Média",I244="Baixa")),IF(H244="Concluído",AND(ISNUMBER(K244),K244&gt;=B244,K244&lt;=Resumo!$H$3),IF(H244="Cancelado",OR(K244="",AND(ISNUMBER(K244),K244&gt;=B244,K244&lt;=Resumo!$H$3)),K244="")),IF(H244="Cancelado",OR(J244="",AND(ISNUMBER(J244),J244&gt;=B244)),AND(ISNUMBER(J244),J244&gt;=B244)),ISNUMBER(L244),L244&gt;=0),"OK","Revisar dados"),"Revisar dados"))</f>
      </c>
    </row>
    <row r="245">
      <c r="A245" s="13"/>
      <c r="B245" s="33" t="n"/>
      <c r="C245" s="8" t="n"/>
      <c r="D245" s="9" t="n"/>
      <c r="E245" s="10" t="n"/>
      <c r="F245" s="9" t="n"/>
      <c r="G245" s="8" t="n"/>
      <c r="H245" s="8" t="n"/>
      <c r="I245" s="8" t="n"/>
      <c r="J245" s="33" t="n"/>
      <c r="K245" s="33" t="n"/>
      <c r="L245" s="56" t="n"/>
      <c r="M245" s="34">
        <f>IF(P245&lt;&gt;"OK","",IF(H245="Cancelado","",IF(H245="Concluído",K245-B245,Resumo!$H$3-B245)))</f>
      </c>
      <c r="N245" s="13">
        <f>IF(P245="","",IF(P245&lt;&gt;"OK","Revisar dados",IF(H245="Cancelado","Cancelado",IF(H245="Concluído",IF(K245&gt;J245,"Concluído em atraso","Concluído"),IF(J245&lt;Resumo!$H$3,"Atrasado",IF(J245-Resumo!$H$3&lt;=3,"Vence em até 3 dias","No prazo"))))))</f>
      </c>
      <c r="O245" s="9" t="n"/>
      <c r="P245" s="9">
        <f>IF(COUNTA(A245:L245,O245)=0,"",IFERROR(IF(AND(A245&lt;&gt;"",COUNTIF($A$6:$A$1000,A245)=1,F245&lt;&gt;"",ISNUMBER(Resumo!$H$3),ISNUMBER(B245),B245&gt;=1,B245=INT(B245),B245&lt;=Resumo!$H$3,AND(COUNTIF(Listas!$C$6:$C$105,C245)&gt;=1,C245&lt;&gt;"",COUNTIF(Listas!$A$6:$A$105,G245)=1,G245&lt;&gt;"",OR(H245="A fazer",H245="Em andamento",H245="Aguardando cliente",H245="Aguardando pagamento",H245="Concluído",H245="Cancelado"),OR(I245="Alta",I245="Média",I245="Baixa")),IF(H245="Concluído",AND(ISNUMBER(K245),K245&gt;=B245,K245&lt;=Resumo!$H$3),IF(H245="Cancelado",OR(K245="",AND(ISNUMBER(K245),K245&gt;=B245,K245&lt;=Resumo!$H$3)),K245="")),IF(H245="Cancelado",OR(J245="",AND(ISNUMBER(J245),J245&gt;=B245)),AND(ISNUMBER(J245),J245&gt;=B245)),ISNUMBER(L245),L245&gt;=0),"OK","Revisar dados"),"Revisar dados"))</f>
      </c>
    </row>
    <row r="246">
      <c r="A246" s="6"/>
      <c r="B246" s="33" t="n"/>
      <c r="C246" s="8" t="n"/>
      <c r="D246" s="9" t="n"/>
      <c r="E246" s="10" t="n"/>
      <c r="F246" s="9" t="n"/>
      <c r="G246" s="8" t="n"/>
      <c r="H246" s="8" t="n"/>
      <c r="I246" s="8" t="n"/>
      <c r="J246" s="33" t="n"/>
      <c r="K246" s="33" t="n"/>
      <c r="L246" s="56" t="n"/>
      <c r="M246" s="32">
        <f>IF(P246&lt;&gt;"OK","",IF(H246="Cancelado","",IF(H246="Concluído",K246-B246,Resumo!$H$3-B246)))</f>
      </c>
      <c r="N246" s="6">
        <f>IF(P246="","",IF(P246&lt;&gt;"OK","Revisar dados",IF(H246="Cancelado","Cancelado",IF(H246="Concluído",IF(K246&gt;J246,"Concluído em atraso","Concluído"),IF(J246&lt;Resumo!$H$3,"Atrasado",IF(J246-Resumo!$H$3&lt;=3,"Vence em até 3 dias","No prazo"))))))</f>
      </c>
      <c r="O246" s="9" t="n"/>
      <c r="P246" s="9">
        <f>IF(COUNTA(A246:L246,O246)=0,"",IFERROR(IF(AND(A246&lt;&gt;"",COUNTIF($A$6:$A$1000,A246)=1,F246&lt;&gt;"",ISNUMBER(Resumo!$H$3),ISNUMBER(B246),B246&gt;=1,B246=INT(B246),B246&lt;=Resumo!$H$3,AND(COUNTIF(Listas!$C$6:$C$105,C246)&gt;=1,C246&lt;&gt;"",COUNTIF(Listas!$A$6:$A$105,G246)=1,G246&lt;&gt;"",OR(H246="A fazer",H246="Em andamento",H246="Aguardando cliente",H246="Aguardando pagamento",H246="Concluído",H246="Cancelado"),OR(I246="Alta",I246="Média",I246="Baixa")),IF(H246="Concluído",AND(ISNUMBER(K246),K246&gt;=B246,K246&lt;=Resumo!$H$3),IF(H246="Cancelado",OR(K246="",AND(ISNUMBER(K246),K246&gt;=B246,K246&lt;=Resumo!$H$3)),K246="")),IF(H246="Cancelado",OR(J246="",AND(ISNUMBER(J246),J246&gt;=B246)),AND(ISNUMBER(J246),J246&gt;=B246)),ISNUMBER(L246),L246&gt;=0),"OK","Revisar dados"),"Revisar dados"))</f>
      </c>
    </row>
    <row r="247">
      <c r="A247" s="13"/>
      <c r="B247" s="33" t="n"/>
      <c r="C247" s="8" t="n"/>
      <c r="D247" s="9" t="n"/>
      <c r="E247" s="10" t="n"/>
      <c r="F247" s="9" t="n"/>
      <c r="G247" s="8" t="n"/>
      <c r="H247" s="8" t="n"/>
      <c r="I247" s="8" t="n"/>
      <c r="J247" s="33" t="n"/>
      <c r="K247" s="33" t="n"/>
      <c r="L247" s="56" t="n"/>
      <c r="M247" s="34">
        <f>IF(P247&lt;&gt;"OK","",IF(H247="Cancelado","",IF(H247="Concluído",K247-B247,Resumo!$H$3-B247)))</f>
      </c>
      <c r="N247" s="13">
        <f>IF(P247="","",IF(P247&lt;&gt;"OK","Revisar dados",IF(H247="Cancelado","Cancelado",IF(H247="Concluído",IF(K247&gt;J247,"Concluído em atraso","Concluído"),IF(J247&lt;Resumo!$H$3,"Atrasado",IF(J247-Resumo!$H$3&lt;=3,"Vence em até 3 dias","No prazo"))))))</f>
      </c>
      <c r="O247" s="9" t="n"/>
      <c r="P247" s="9">
        <f>IF(COUNTA(A247:L247,O247)=0,"",IFERROR(IF(AND(A247&lt;&gt;"",COUNTIF($A$6:$A$1000,A247)=1,F247&lt;&gt;"",ISNUMBER(Resumo!$H$3),ISNUMBER(B247),B247&gt;=1,B247=INT(B247),B247&lt;=Resumo!$H$3,AND(COUNTIF(Listas!$C$6:$C$105,C247)&gt;=1,C247&lt;&gt;"",COUNTIF(Listas!$A$6:$A$105,G247)=1,G247&lt;&gt;"",OR(H247="A fazer",H247="Em andamento",H247="Aguardando cliente",H247="Aguardando pagamento",H247="Concluído",H247="Cancelado"),OR(I247="Alta",I247="Média",I247="Baixa")),IF(H247="Concluído",AND(ISNUMBER(K247),K247&gt;=B247,K247&lt;=Resumo!$H$3),IF(H247="Cancelado",OR(K247="",AND(ISNUMBER(K247),K247&gt;=B247,K247&lt;=Resumo!$H$3)),K247="")),IF(H247="Cancelado",OR(J247="",AND(ISNUMBER(J247),J247&gt;=B247)),AND(ISNUMBER(J247),J247&gt;=B247)),ISNUMBER(L247),L247&gt;=0),"OK","Revisar dados"),"Revisar dados"))</f>
      </c>
    </row>
    <row r="248">
      <c r="A248" s="6"/>
      <c r="B248" s="33" t="n"/>
      <c r="C248" s="8" t="n"/>
      <c r="D248" s="9" t="n"/>
      <c r="E248" s="10" t="n"/>
      <c r="F248" s="9" t="n"/>
      <c r="G248" s="8" t="n"/>
      <c r="H248" s="8" t="n"/>
      <c r="I248" s="8" t="n"/>
      <c r="J248" s="33" t="n"/>
      <c r="K248" s="33" t="n"/>
      <c r="L248" s="56" t="n"/>
      <c r="M248" s="32">
        <f>IF(P248&lt;&gt;"OK","",IF(H248="Cancelado","",IF(H248="Concluído",K248-B248,Resumo!$H$3-B248)))</f>
      </c>
      <c r="N248" s="6">
        <f>IF(P248="","",IF(P248&lt;&gt;"OK","Revisar dados",IF(H248="Cancelado","Cancelado",IF(H248="Concluído",IF(K248&gt;J248,"Concluído em atraso","Concluído"),IF(J248&lt;Resumo!$H$3,"Atrasado",IF(J248-Resumo!$H$3&lt;=3,"Vence em até 3 dias","No prazo"))))))</f>
      </c>
      <c r="O248" s="9" t="n"/>
      <c r="P248" s="9">
        <f>IF(COUNTA(A248:L248,O248)=0,"",IFERROR(IF(AND(A248&lt;&gt;"",COUNTIF($A$6:$A$1000,A248)=1,F248&lt;&gt;"",ISNUMBER(Resumo!$H$3),ISNUMBER(B248),B248&gt;=1,B248=INT(B248),B248&lt;=Resumo!$H$3,AND(COUNTIF(Listas!$C$6:$C$105,C248)&gt;=1,C248&lt;&gt;"",COUNTIF(Listas!$A$6:$A$105,G248)=1,G248&lt;&gt;"",OR(H248="A fazer",H248="Em andamento",H248="Aguardando cliente",H248="Aguardando pagamento",H248="Concluído",H248="Cancelado"),OR(I248="Alta",I248="Média",I248="Baixa")),IF(H248="Concluído",AND(ISNUMBER(K248),K248&gt;=B248,K248&lt;=Resumo!$H$3),IF(H248="Cancelado",OR(K248="",AND(ISNUMBER(K248),K248&gt;=B248,K248&lt;=Resumo!$H$3)),K248="")),IF(H248="Cancelado",OR(J248="",AND(ISNUMBER(J248),J248&gt;=B248)),AND(ISNUMBER(J248),J248&gt;=B248)),ISNUMBER(L248),L248&gt;=0),"OK","Revisar dados"),"Revisar dados"))</f>
      </c>
    </row>
    <row r="249">
      <c r="A249" s="13"/>
      <c r="B249" s="33" t="n"/>
      <c r="C249" s="8" t="n"/>
      <c r="D249" s="9" t="n"/>
      <c r="E249" s="10" t="n"/>
      <c r="F249" s="9" t="n"/>
      <c r="G249" s="8" t="n"/>
      <c r="H249" s="8" t="n"/>
      <c r="I249" s="8" t="n"/>
      <c r="J249" s="33" t="n"/>
      <c r="K249" s="33" t="n"/>
      <c r="L249" s="56" t="n"/>
      <c r="M249" s="34">
        <f>IF(P249&lt;&gt;"OK","",IF(H249="Cancelado","",IF(H249="Concluído",K249-B249,Resumo!$H$3-B249)))</f>
      </c>
      <c r="N249" s="13">
        <f>IF(P249="","",IF(P249&lt;&gt;"OK","Revisar dados",IF(H249="Cancelado","Cancelado",IF(H249="Concluído",IF(K249&gt;J249,"Concluído em atraso","Concluído"),IF(J249&lt;Resumo!$H$3,"Atrasado",IF(J249-Resumo!$H$3&lt;=3,"Vence em até 3 dias","No prazo"))))))</f>
      </c>
      <c r="O249" s="9" t="n"/>
      <c r="P249" s="9">
        <f>IF(COUNTA(A249:L249,O249)=0,"",IFERROR(IF(AND(A249&lt;&gt;"",COUNTIF($A$6:$A$1000,A249)=1,F249&lt;&gt;"",ISNUMBER(Resumo!$H$3),ISNUMBER(B249),B249&gt;=1,B249=INT(B249),B249&lt;=Resumo!$H$3,AND(COUNTIF(Listas!$C$6:$C$105,C249)&gt;=1,C249&lt;&gt;"",COUNTIF(Listas!$A$6:$A$105,G249)=1,G249&lt;&gt;"",OR(H249="A fazer",H249="Em andamento",H249="Aguardando cliente",H249="Aguardando pagamento",H249="Concluído",H249="Cancelado"),OR(I249="Alta",I249="Média",I249="Baixa")),IF(H249="Concluído",AND(ISNUMBER(K249),K249&gt;=B249,K249&lt;=Resumo!$H$3),IF(H249="Cancelado",OR(K249="",AND(ISNUMBER(K249),K249&gt;=B249,K249&lt;=Resumo!$H$3)),K249="")),IF(H249="Cancelado",OR(J249="",AND(ISNUMBER(J249),J249&gt;=B249)),AND(ISNUMBER(J249),J249&gt;=B249)),ISNUMBER(L249),L249&gt;=0),"OK","Revisar dados"),"Revisar dados"))</f>
      </c>
    </row>
    <row r="250">
      <c r="A250" s="6"/>
      <c r="B250" s="33" t="n"/>
      <c r="C250" s="8" t="n"/>
      <c r="D250" s="9" t="n"/>
      <c r="E250" s="10" t="n"/>
      <c r="F250" s="9" t="n"/>
      <c r="G250" s="8" t="n"/>
      <c r="H250" s="8" t="n"/>
      <c r="I250" s="8" t="n"/>
      <c r="J250" s="33" t="n"/>
      <c r="K250" s="33" t="n"/>
      <c r="L250" s="56" t="n"/>
      <c r="M250" s="32">
        <f>IF(P250&lt;&gt;"OK","",IF(H250="Cancelado","",IF(H250="Concluído",K250-B250,Resumo!$H$3-B250)))</f>
      </c>
      <c r="N250" s="6">
        <f>IF(P250="","",IF(P250&lt;&gt;"OK","Revisar dados",IF(H250="Cancelado","Cancelado",IF(H250="Concluído",IF(K250&gt;J250,"Concluído em atraso","Concluído"),IF(J250&lt;Resumo!$H$3,"Atrasado",IF(J250-Resumo!$H$3&lt;=3,"Vence em até 3 dias","No prazo"))))))</f>
      </c>
      <c r="O250" s="9" t="n"/>
      <c r="P250" s="9">
        <f>IF(COUNTA(A250:L250,O250)=0,"",IFERROR(IF(AND(A250&lt;&gt;"",COUNTIF($A$6:$A$1000,A250)=1,F250&lt;&gt;"",ISNUMBER(Resumo!$H$3),ISNUMBER(B250),B250&gt;=1,B250=INT(B250),B250&lt;=Resumo!$H$3,AND(COUNTIF(Listas!$C$6:$C$105,C250)&gt;=1,C250&lt;&gt;"",COUNTIF(Listas!$A$6:$A$105,G250)=1,G250&lt;&gt;"",OR(H250="A fazer",H250="Em andamento",H250="Aguardando cliente",H250="Aguardando pagamento",H250="Concluído",H250="Cancelado"),OR(I250="Alta",I250="Média",I250="Baixa")),IF(H250="Concluído",AND(ISNUMBER(K250),K250&gt;=B250,K250&lt;=Resumo!$H$3),IF(H250="Cancelado",OR(K250="",AND(ISNUMBER(K250),K250&gt;=B250,K250&lt;=Resumo!$H$3)),K250="")),IF(H250="Cancelado",OR(J250="",AND(ISNUMBER(J250),J250&gt;=B250)),AND(ISNUMBER(J250),J250&gt;=B250)),ISNUMBER(L250),L250&gt;=0),"OK","Revisar dados"),"Revisar dados"))</f>
      </c>
    </row>
    <row r="251">
      <c r="A251" s="13"/>
      <c r="B251" s="33" t="n"/>
      <c r="C251" s="8" t="n"/>
      <c r="D251" s="9" t="n"/>
      <c r="E251" s="10" t="n"/>
      <c r="F251" s="9" t="n"/>
      <c r="G251" s="8" t="n"/>
      <c r="H251" s="8" t="n"/>
      <c r="I251" s="8" t="n"/>
      <c r="J251" s="33" t="n"/>
      <c r="K251" s="33" t="n"/>
      <c r="L251" s="56" t="n"/>
      <c r="M251" s="34">
        <f>IF(P251&lt;&gt;"OK","",IF(H251="Cancelado","",IF(H251="Concluído",K251-B251,Resumo!$H$3-B251)))</f>
      </c>
      <c r="N251" s="13">
        <f>IF(P251="","",IF(P251&lt;&gt;"OK","Revisar dados",IF(H251="Cancelado","Cancelado",IF(H251="Concluído",IF(K251&gt;J251,"Concluído em atraso","Concluído"),IF(J251&lt;Resumo!$H$3,"Atrasado",IF(J251-Resumo!$H$3&lt;=3,"Vence em até 3 dias","No prazo"))))))</f>
      </c>
      <c r="O251" s="9" t="n"/>
      <c r="P251" s="9">
        <f>IF(COUNTA(A251:L251,O251)=0,"",IFERROR(IF(AND(A251&lt;&gt;"",COUNTIF($A$6:$A$1000,A251)=1,F251&lt;&gt;"",ISNUMBER(Resumo!$H$3),ISNUMBER(B251),B251&gt;=1,B251=INT(B251),B251&lt;=Resumo!$H$3,AND(COUNTIF(Listas!$C$6:$C$105,C251)&gt;=1,C251&lt;&gt;"",COUNTIF(Listas!$A$6:$A$105,G251)=1,G251&lt;&gt;"",OR(H251="A fazer",H251="Em andamento",H251="Aguardando cliente",H251="Aguardando pagamento",H251="Concluído",H251="Cancelado"),OR(I251="Alta",I251="Média",I251="Baixa")),IF(H251="Concluído",AND(ISNUMBER(K251),K251&gt;=B251,K251&lt;=Resumo!$H$3),IF(H251="Cancelado",OR(K251="",AND(ISNUMBER(K251),K251&gt;=B251,K251&lt;=Resumo!$H$3)),K251="")),IF(H251="Cancelado",OR(J251="",AND(ISNUMBER(J251),J251&gt;=B251)),AND(ISNUMBER(J251),J251&gt;=B251)),ISNUMBER(L251),L251&gt;=0),"OK","Revisar dados"),"Revisar dados"))</f>
      </c>
    </row>
    <row r="252">
      <c r="A252" s="6"/>
      <c r="B252" s="33" t="n"/>
      <c r="C252" s="8" t="n"/>
      <c r="D252" s="9" t="n"/>
      <c r="E252" s="10" t="n"/>
      <c r="F252" s="9" t="n"/>
      <c r="G252" s="8" t="n"/>
      <c r="H252" s="8" t="n"/>
      <c r="I252" s="8" t="n"/>
      <c r="J252" s="33" t="n"/>
      <c r="K252" s="33" t="n"/>
      <c r="L252" s="56" t="n"/>
      <c r="M252" s="32">
        <f>IF(P252&lt;&gt;"OK","",IF(H252="Cancelado","",IF(H252="Concluído",K252-B252,Resumo!$H$3-B252)))</f>
      </c>
      <c r="N252" s="6">
        <f>IF(P252="","",IF(P252&lt;&gt;"OK","Revisar dados",IF(H252="Cancelado","Cancelado",IF(H252="Concluído",IF(K252&gt;J252,"Concluído em atraso","Concluído"),IF(J252&lt;Resumo!$H$3,"Atrasado",IF(J252-Resumo!$H$3&lt;=3,"Vence em até 3 dias","No prazo"))))))</f>
      </c>
      <c r="O252" s="9" t="n"/>
      <c r="P252" s="9">
        <f>IF(COUNTA(A252:L252,O252)=0,"",IFERROR(IF(AND(A252&lt;&gt;"",COUNTIF($A$6:$A$1000,A252)=1,F252&lt;&gt;"",ISNUMBER(Resumo!$H$3),ISNUMBER(B252),B252&gt;=1,B252=INT(B252),B252&lt;=Resumo!$H$3,AND(COUNTIF(Listas!$C$6:$C$105,C252)&gt;=1,C252&lt;&gt;"",COUNTIF(Listas!$A$6:$A$105,G252)=1,G252&lt;&gt;"",OR(H252="A fazer",H252="Em andamento",H252="Aguardando cliente",H252="Aguardando pagamento",H252="Concluído",H252="Cancelado"),OR(I252="Alta",I252="Média",I252="Baixa")),IF(H252="Concluído",AND(ISNUMBER(K252),K252&gt;=B252,K252&lt;=Resumo!$H$3),IF(H252="Cancelado",OR(K252="",AND(ISNUMBER(K252),K252&gt;=B252,K252&lt;=Resumo!$H$3)),K252="")),IF(H252="Cancelado",OR(J252="",AND(ISNUMBER(J252),J252&gt;=B252)),AND(ISNUMBER(J252),J252&gt;=B252)),ISNUMBER(L252),L252&gt;=0),"OK","Revisar dados"),"Revisar dados"))</f>
      </c>
    </row>
    <row r="253">
      <c r="A253" s="13"/>
      <c r="B253" s="33" t="n"/>
      <c r="C253" s="8" t="n"/>
      <c r="D253" s="9" t="n"/>
      <c r="E253" s="10" t="n"/>
      <c r="F253" s="9" t="n"/>
      <c r="G253" s="8" t="n"/>
      <c r="H253" s="8" t="n"/>
      <c r="I253" s="8" t="n"/>
      <c r="J253" s="33" t="n"/>
      <c r="K253" s="33" t="n"/>
      <c r="L253" s="56" t="n"/>
      <c r="M253" s="34">
        <f>IF(P253&lt;&gt;"OK","",IF(H253="Cancelado","",IF(H253="Concluído",K253-B253,Resumo!$H$3-B253)))</f>
      </c>
      <c r="N253" s="13">
        <f>IF(P253="","",IF(P253&lt;&gt;"OK","Revisar dados",IF(H253="Cancelado","Cancelado",IF(H253="Concluído",IF(K253&gt;J253,"Concluído em atraso","Concluído"),IF(J253&lt;Resumo!$H$3,"Atrasado",IF(J253-Resumo!$H$3&lt;=3,"Vence em até 3 dias","No prazo"))))))</f>
      </c>
      <c r="O253" s="9" t="n"/>
      <c r="P253" s="9">
        <f>IF(COUNTA(A253:L253,O253)=0,"",IFERROR(IF(AND(A253&lt;&gt;"",COUNTIF($A$6:$A$1000,A253)=1,F253&lt;&gt;"",ISNUMBER(Resumo!$H$3),ISNUMBER(B253),B253&gt;=1,B253=INT(B253),B253&lt;=Resumo!$H$3,AND(COUNTIF(Listas!$C$6:$C$105,C253)&gt;=1,C253&lt;&gt;"",COUNTIF(Listas!$A$6:$A$105,G253)=1,G253&lt;&gt;"",OR(H253="A fazer",H253="Em andamento",H253="Aguardando cliente",H253="Aguardando pagamento",H253="Concluído",H253="Cancelado"),OR(I253="Alta",I253="Média",I253="Baixa")),IF(H253="Concluído",AND(ISNUMBER(K253),K253&gt;=B253,K253&lt;=Resumo!$H$3),IF(H253="Cancelado",OR(K253="",AND(ISNUMBER(K253),K253&gt;=B253,K253&lt;=Resumo!$H$3)),K253="")),IF(H253="Cancelado",OR(J253="",AND(ISNUMBER(J253),J253&gt;=B253)),AND(ISNUMBER(J253),J253&gt;=B253)),ISNUMBER(L253),L253&gt;=0),"OK","Revisar dados"),"Revisar dados"))</f>
      </c>
    </row>
    <row r="254">
      <c r="A254" s="6"/>
      <c r="B254" s="33" t="n"/>
      <c r="C254" s="8" t="n"/>
      <c r="D254" s="9" t="n"/>
      <c r="E254" s="10" t="n"/>
      <c r="F254" s="9" t="n"/>
      <c r="G254" s="8" t="n"/>
      <c r="H254" s="8" t="n"/>
      <c r="I254" s="8" t="n"/>
      <c r="J254" s="33" t="n"/>
      <c r="K254" s="33" t="n"/>
      <c r="L254" s="56" t="n"/>
      <c r="M254" s="32">
        <f>IF(P254&lt;&gt;"OK","",IF(H254="Cancelado","",IF(H254="Concluído",K254-B254,Resumo!$H$3-B254)))</f>
      </c>
      <c r="N254" s="6">
        <f>IF(P254="","",IF(P254&lt;&gt;"OK","Revisar dados",IF(H254="Cancelado","Cancelado",IF(H254="Concluído",IF(K254&gt;J254,"Concluído em atraso","Concluído"),IF(J254&lt;Resumo!$H$3,"Atrasado",IF(J254-Resumo!$H$3&lt;=3,"Vence em até 3 dias","No prazo"))))))</f>
      </c>
      <c r="O254" s="9" t="n"/>
      <c r="P254" s="9">
        <f>IF(COUNTA(A254:L254,O254)=0,"",IFERROR(IF(AND(A254&lt;&gt;"",COUNTIF($A$6:$A$1000,A254)=1,F254&lt;&gt;"",ISNUMBER(Resumo!$H$3),ISNUMBER(B254),B254&gt;=1,B254=INT(B254),B254&lt;=Resumo!$H$3,AND(COUNTIF(Listas!$C$6:$C$105,C254)&gt;=1,C254&lt;&gt;"",COUNTIF(Listas!$A$6:$A$105,G254)=1,G254&lt;&gt;"",OR(H254="A fazer",H254="Em andamento",H254="Aguardando cliente",H254="Aguardando pagamento",H254="Concluído",H254="Cancelado"),OR(I254="Alta",I254="Média",I254="Baixa")),IF(H254="Concluído",AND(ISNUMBER(K254),K254&gt;=B254,K254&lt;=Resumo!$H$3),IF(H254="Cancelado",OR(K254="",AND(ISNUMBER(K254),K254&gt;=B254,K254&lt;=Resumo!$H$3)),K254="")),IF(H254="Cancelado",OR(J254="",AND(ISNUMBER(J254),J254&gt;=B254)),AND(ISNUMBER(J254),J254&gt;=B254)),ISNUMBER(L254),L254&gt;=0),"OK","Revisar dados"),"Revisar dados"))</f>
      </c>
    </row>
    <row r="255">
      <c r="A255" s="13"/>
      <c r="B255" s="33" t="n"/>
      <c r="C255" s="8" t="n"/>
      <c r="D255" s="9" t="n"/>
      <c r="E255" s="10" t="n"/>
      <c r="F255" s="9" t="n"/>
      <c r="G255" s="8" t="n"/>
      <c r="H255" s="8" t="n"/>
      <c r="I255" s="8" t="n"/>
      <c r="J255" s="33" t="n"/>
      <c r="K255" s="33" t="n"/>
      <c r="L255" s="56" t="n"/>
      <c r="M255" s="34">
        <f>IF(P255&lt;&gt;"OK","",IF(H255="Cancelado","",IF(H255="Concluído",K255-B255,Resumo!$H$3-B255)))</f>
      </c>
      <c r="N255" s="13">
        <f>IF(P255="","",IF(P255&lt;&gt;"OK","Revisar dados",IF(H255="Cancelado","Cancelado",IF(H255="Concluído",IF(K255&gt;J255,"Concluído em atraso","Concluído"),IF(J255&lt;Resumo!$H$3,"Atrasado",IF(J255-Resumo!$H$3&lt;=3,"Vence em até 3 dias","No prazo"))))))</f>
      </c>
      <c r="O255" s="9" t="n"/>
      <c r="P255" s="9">
        <f>IF(COUNTA(A255:L255,O255)=0,"",IFERROR(IF(AND(A255&lt;&gt;"",COUNTIF($A$6:$A$1000,A255)=1,F255&lt;&gt;"",ISNUMBER(Resumo!$H$3),ISNUMBER(B255),B255&gt;=1,B255=INT(B255),B255&lt;=Resumo!$H$3,AND(COUNTIF(Listas!$C$6:$C$105,C255)&gt;=1,C255&lt;&gt;"",COUNTIF(Listas!$A$6:$A$105,G255)=1,G255&lt;&gt;"",OR(H255="A fazer",H255="Em andamento",H255="Aguardando cliente",H255="Aguardando pagamento",H255="Concluído",H255="Cancelado"),OR(I255="Alta",I255="Média",I255="Baixa")),IF(H255="Concluído",AND(ISNUMBER(K255),K255&gt;=B255,K255&lt;=Resumo!$H$3),IF(H255="Cancelado",OR(K255="",AND(ISNUMBER(K255),K255&gt;=B255,K255&lt;=Resumo!$H$3)),K255="")),IF(H255="Cancelado",OR(J255="",AND(ISNUMBER(J255),J255&gt;=B255)),AND(ISNUMBER(J255),J255&gt;=B255)),ISNUMBER(L255),L255&gt;=0),"OK","Revisar dados"),"Revisar dados"))</f>
      </c>
    </row>
    <row r="256">
      <c r="A256" s="6"/>
      <c r="B256" s="33" t="n"/>
      <c r="C256" s="8" t="n"/>
      <c r="D256" s="9" t="n"/>
      <c r="E256" s="10" t="n"/>
      <c r="F256" s="9" t="n"/>
      <c r="G256" s="8" t="n"/>
      <c r="H256" s="8" t="n"/>
      <c r="I256" s="8" t="n"/>
      <c r="J256" s="33" t="n"/>
      <c r="K256" s="33" t="n"/>
      <c r="L256" s="56" t="n"/>
      <c r="M256" s="32">
        <f>IF(P256&lt;&gt;"OK","",IF(H256="Cancelado","",IF(H256="Concluído",K256-B256,Resumo!$H$3-B256)))</f>
      </c>
      <c r="N256" s="6">
        <f>IF(P256="","",IF(P256&lt;&gt;"OK","Revisar dados",IF(H256="Cancelado","Cancelado",IF(H256="Concluído",IF(K256&gt;J256,"Concluído em atraso","Concluído"),IF(J256&lt;Resumo!$H$3,"Atrasado",IF(J256-Resumo!$H$3&lt;=3,"Vence em até 3 dias","No prazo"))))))</f>
      </c>
      <c r="O256" s="9" t="n"/>
      <c r="P256" s="9">
        <f>IF(COUNTA(A256:L256,O256)=0,"",IFERROR(IF(AND(A256&lt;&gt;"",COUNTIF($A$6:$A$1000,A256)=1,F256&lt;&gt;"",ISNUMBER(Resumo!$H$3),ISNUMBER(B256),B256&gt;=1,B256=INT(B256),B256&lt;=Resumo!$H$3,AND(COUNTIF(Listas!$C$6:$C$105,C256)&gt;=1,C256&lt;&gt;"",COUNTIF(Listas!$A$6:$A$105,G256)=1,G256&lt;&gt;"",OR(H256="A fazer",H256="Em andamento",H256="Aguardando cliente",H256="Aguardando pagamento",H256="Concluído",H256="Cancelado"),OR(I256="Alta",I256="Média",I256="Baixa")),IF(H256="Concluído",AND(ISNUMBER(K256),K256&gt;=B256,K256&lt;=Resumo!$H$3),IF(H256="Cancelado",OR(K256="",AND(ISNUMBER(K256),K256&gt;=B256,K256&lt;=Resumo!$H$3)),K256="")),IF(H256="Cancelado",OR(J256="",AND(ISNUMBER(J256),J256&gt;=B256)),AND(ISNUMBER(J256),J256&gt;=B256)),ISNUMBER(L256),L256&gt;=0),"OK","Revisar dados"),"Revisar dados"))</f>
      </c>
    </row>
    <row r="257">
      <c r="A257" s="13"/>
      <c r="B257" s="33" t="n"/>
      <c r="C257" s="8" t="n"/>
      <c r="D257" s="9" t="n"/>
      <c r="E257" s="10" t="n"/>
      <c r="F257" s="9" t="n"/>
      <c r="G257" s="8" t="n"/>
      <c r="H257" s="8" t="n"/>
      <c r="I257" s="8" t="n"/>
      <c r="J257" s="33" t="n"/>
      <c r="K257" s="33" t="n"/>
      <c r="L257" s="56" t="n"/>
      <c r="M257" s="34">
        <f>IF(P257&lt;&gt;"OK","",IF(H257="Cancelado","",IF(H257="Concluído",K257-B257,Resumo!$H$3-B257)))</f>
      </c>
      <c r="N257" s="13">
        <f>IF(P257="","",IF(P257&lt;&gt;"OK","Revisar dados",IF(H257="Cancelado","Cancelado",IF(H257="Concluído",IF(K257&gt;J257,"Concluído em atraso","Concluído"),IF(J257&lt;Resumo!$H$3,"Atrasado",IF(J257-Resumo!$H$3&lt;=3,"Vence em até 3 dias","No prazo"))))))</f>
      </c>
      <c r="O257" s="9" t="n"/>
      <c r="P257" s="9">
        <f>IF(COUNTA(A257:L257,O257)=0,"",IFERROR(IF(AND(A257&lt;&gt;"",COUNTIF($A$6:$A$1000,A257)=1,F257&lt;&gt;"",ISNUMBER(Resumo!$H$3),ISNUMBER(B257),B257&gt;=1,B257=INT(B257),B257&lt;=Resumo!$H$3,AND(COUNTIF(Listas!$C$6:$C$105,C257)&gt;=1,C257&lt;&gt;"",COUNTIF(Listas!$A$6:$A$105,G257)=1,G257&lt;&gt;"",OR(H257="A fazer",H257="Em andamento",H257="Aguardando cliente",H257="Aguardando pagamento",H257="Concluído",H257="Cancelado"),OR(I257="Alta",I257="Média",I257="Baixa")),IF(H257="Concluído",AND(ISNUMBER(K257),K257&gt;=B257,K257&lt;=Resumo!$H$3),IF(H257="Cancelado",OR(K257="",AND(ISNUMBER(K257),K257&gt;=B257,K257&lt;=Resumo!$H$3)),K257="")),IF(H257="Cancelado",OR(J257="",AND(ISNUMBER(J257),J257&gt;=B257)),AND(ISNUMBER(J257),J257&gt;=B257)),ISNUMBER(L257),L257&gt;=0),"OK","Revisar dados"),"Revisar dados"))</f>
      </c>
    </row>
    <row r="258">
      <c r="A258" s="6"/>
      <c r="B258" s="33" t="n"/>
      <c r="C258" s="8" t="n"/>
      <c r="D258" s="9" t="n"/>
      <c r="E258" s="10" t="n"/>
      <c r="F258" s="9" t="n"/>
      <c r="G258" s="8" t="n"/>
      <c r="H258" s="8" t="n"/>
      <c r="I258" s="8" t="n"/>
      <c r="J258" s="33" t="n"/>
      <c r="K258" s="33" t="n"/>
      <c r="L258" s="56" t="n"/>
      <c r="M258" s="32">
        <f>IF(P258&lt;&gt;"OK","",IF(H258="Cancelado","",IF(H258="Concluído",K258-B258,Resumo!$H$3-B258)))</f>
      </c>
      <c r="N258" s="6">
        <f>IF(P258="","",IF(P258&lt;&gt;"OK","Revisar dados",IF(H258="Cancelado","Cancelado",IF(H258="Concluído",IF(K258&gt;J258,"Concluído em atraso","Concluído"),IF(J258&lt;Resumo!$H$3,"Atrasado",IF(J258-Resumo!$H$3&lt;=3,"Vence em até 3 dias","No prazo"))))))</f>
      </c>
      <c r="O258" s="9" t="n"/>
      <c r="P258" s="9">
        <f>IF(COUNTA(A258:L258,O258)=0,"",IFERROR(IF(AND(A258&lt;&gt;"",COUNTIF($A$6:$A$1000,A258)=1,F258&lt;&gt;"",ISNUMBER(Resumo!$H$3),ISNUMBER(B258),B258&gt;=1,B258=INT(B258),B258&lt;=Resumo!$H$3,AND(COUNTIF(Listas!$C$6:$C$105,C258)&gt;=1,C258&lt;&gt;"",COUNTIF(Listas!$A$6:$A$105,G258)=1,G258&lt;&gt;"",OR(H258="A fazer",H258="Em andamento",H258="Aguardando cliente",H258="Aguardando pagamento",H258="Concluído",H258="Cancelado"),OR(I258="Alta",I258="Média",I258="Baixa")),IF(H258="Concluído",AND(ISNUMBER(K258),K258&gt;=B258,K258&lt;=Resumo!$H$3),IF(H258="Cancelado",OR(K258="",AND(ISNUMBER(K258),K258&gt;=B258,K258&lt;=Resumo!$H$3)),K258="")),IF(H258="Cancelado",OR(J258="",AND(ISNUMBER(J258),J258&gt;=B258)),AND(ISNUMBER(J258),J258&gt;=B258)),ISNUMBER(L258),L258&gt;=0),"OK","Revisar dados"),"Revisar dados"))</f>
      </c>
    </row>
    <row r="259">
      <c r="A259" s="13"/>
      <c r="B259" s="33" t="n"/>
      <c r="C259" s="8" t="n"/>
      <c r="D259" s="9" t="n"/>
      <c r="E259" s="10" t="n"/>
      <c r="F259" s="9" t="n"/>
      <c r="G259" s="8" t="n"/>
      <c r="H259" s="8" t="n"/>
      <c r="I259" s="8" t="n"/>
      <c r="J259" s="33" t="n"/>
      <c r="K259" s="33" t="n"/>
      <c r="L259" s="56" t="n"/>
      <c r="M259" s="34">
        <f>IF(P259&lt;&gt;"OK","",IF(H259="Cancelado","",IF(H259="Concluído",K259-B259,Resumo!$H$3-B259)))</f>
      </c>
      <c r="N259" s="13">
        <f>IF(P259="","",IF(P259&lt;&gt;"OK","Revisar dados",IF(H259="Cancelado","Cancelado",IF(H259="Concluído",IF(K259&gt;J259,"Concluído em atraso","Concluído"),IF(J259&lt;Resumo!$H$3,"Atrasado",IF(J259-Resumo!$H$3&lt;=3,"Vence em até 3 dias","No prazo"))))))</f>
      </c>
      <c r="O259" s="9" t="n"/>
      <c r="P259" s="9">
        <f>IF(COUNTA(A259:L259,O259)=0,"",IFERROR(IF(AND(A259&lt;&gt;"",COUNTIF($A$6:$A$1000,A259)=1,F259&lt;&gt;"",ISNUMBER(Resumo!$H$3),ISNUMBER(B259),B259&gt;=1,B259=INT(B259),B259&lt;=Resumo!$H$3,AND(COUNTIF(Listas!$C$6:$C$105,C259)&gt;=1,C259&lt;&gt;"",COUNTIF(Listas!$A$6:$A$105,G259)=1,G259&lt;&gt;"",OR(H259="A fazer",H259="Em andamento",H259="Aguardando cliente",H259="Aguardando pagamento",H259="Concluído",H259="Cancelado"),OR(I259="Alta",I259="Média",I259="Baixa")),IF(H259="Concluído",AND(ISNUMBER(K259),K259&gt;=B259,K259&lt;=Resumo!$H$3),IF(H259="Cancelado",OR(K259="",AND(ISNUMBER(K259),K259&gt;=B259,K259&lt;=Resumo!$H$3)),K259="")),IF(H259="Cancelado",OR(J259="",AND(ISNUMBER(J259),J259&gt;=B259)),AND(ISNUMBER(J259),J259&gt;=B259)),ISNUMBER(L259),L259&gt;=0),"OK","Revisar dados"),"Revisar dados"))</f>
      </c>
    </row>
    <row r="260">
      <c r="A260" s="6"/>
      <c r="B260" s="33" t="n"/>
      <c r="C260" s="8" t="n"/>
      <c r="D260" s="9" t="n"/>
      <c r="E260" s="10" t="n"/>
      <c r="F260" s="9" t="n"/>
      <c r="G260" s="8" t="n"/>
      <c r="H260" s="8" t="n"/>
      <c r="I260" s="8" t="n"/>
      <c r="J260" s="33" t="n"/>
      <c r="K260" s="33" t="n"/>
      <c r="L260" s="56" t="n"/>
      <c r="M260" s="32">
        <f>IF(P260&lt;&gt;"OK","",IF(H260="Cancelado","",IF(H260="Concluído",K260-B260,Resumo!$H$3-B260)))</f>
      </c>
      <c r="N260" s="6">
        <f>IF(P260="","",IF(P260&lt;&gt;"OK","Revisar dados",IF(H260="Cancelado","Cancelado",IF(H260="Concluído",IF(K260&gt;J260,"Concluído em atraso","Concluído"),IF(J260&lt;Resumo!$H$3,"Atrasado",IF(J260-Resumo!$H$3&lt;=3,"Vence em até 3 dias","No prazo"))))))</f>
      </c>
      <c r="O260" s="9" t="n"/>
      <c r="P260" s="9">
        <f>IF(COUNTA(A260:L260,O260)=0,"",IFERROR(IF(AND(A260&lt;&gt;"",COUNTIF($A$6:$A$1000,A260)=1,F260&lt;&gt;"",ISNUMBER(Resumo!$H$3),ISNUMBER(B260),B260&gt;=1,B260=INT(B260),B260&lt;=Resumo!$H$3,AND(COUNTIF(Listas!$C$6:$C$105,C260)&gt;=1,C260&lt;&gt;"",COUNTIF(Listas!$A$6:$A$105,G260)=1,G260&lt;&gt;"",OR(H260="A fazer",H260="Em andamento",H260="Aguardando cliente",H260="Aguardando pagamento",H260="Concluído",H260="Cancelado"),OR(I260="Alta",I260="Média",I260="Baixa")),IF(H260="Concluído",AND(ISNUMBER(K260),K260&gt;=B260,K260&lt;=Resumo!$H$3),IF(H260="Cancelado",OR(K260="",AND(ISNUMBER(K260),K260&gt;=B260,K260&lt;=Resumo!$H$3)),K260="")),IF(H260="Cancelado",OR(J260="",AND(ISNUMBER(J260),J260&gt;=B260)),AND(ISNUMBER(J260),J260&gt;=B260)),ISNUMBER(L260),L260&gt;=0),"OK","Revisar dados"),"Revisar dados"))</f>
      </c>
    </row>
    <row r="261">
      <c r="A261" s="13"/>
      <c r="B261" s="33" t="n"/>
      <c r="C261" s="8" t="n"/>
      <c r="D261" s="9" t="n"/>
      <c r="E261" s="10" t="n"/>
      <c r="F261" s="9" t="n"/>
      <c r="G261" s="8" t="n"/>
      <c r="H261" s="8" t="n"/>
      <c r="I261" s="8" t="n"/>
      <c r="J261" s="33" t="n"/>
      <c r="K261" s="33" t="n"/>
      <c r="L261" s="56" t="n"/>
      <c r="M261" s="34">
        <f>IF(P261&lt;&gt;"OK","",IF(H261="Cancelado","",IF(H261="Concluído",K261-B261,Resumo!$H$3-B261)))</f>
      </c>
      <c r="N261" s="13">
        <f>IF(P261="","",IF(P261&lt;&gt;"OK","Revisar dados",IF(H261="Cancelado","Cancelado",IF(H261="Concluído",IF(K261&gt;J261,"Concluído em atraso","Concluído"),IF(J261&lt;Resumo!$H$3,"Atrasado",IF(J261-Resumo!$H$3&lt;=3,"Vence em até 3 dias","No prazo"))))))</f>
      </c>
      <c r="O261" s="9" t="n"/>
      <c r="P261" s="9">
        <f>IF(COUNTA(A261:L261,O261)=0,"",IFERROR(IF(AND(A261&lt;&gt;"",COUNTIF($A$6:$A$1000,A261)=1,F261&lt;&gt;"",ISNUMBER(Resumo!$H$3),ISNUMBER(B261),B261&gt;=1,B261=INT(B261),B261&lt;=Resumo!$H$3,AND(COUNTIF(Listas!$C$6:$C$105,C261)&gt;=1,C261&lt;&gt;"",COUNTIF(Listas!$A$6:$A$105,G261)=1,G261&lt;&gt;"",OR(H261="A fazer",H261="Em andamento",H261="Aguardando cliente",H261="Aguardando pagamento",H261="Concluído",H261="Cancelado"),OR(I261="Alta",I261="Média",I261="Baixa")),IF(H261="Concluído",AND(ISNUMBER(K261),K261&gt;=B261,K261&lt;=Resumo!$H$3),IF(H261="Cancelado",OR(K261="",AND(ISNUMBER(K261),K261&gt;=B261,K261&lt;=Resumo!$H$3)),K261="")),IF(H261="Cancelado",OR(J261="",AND(ISNUMBER(J261),J261&gt;=B261)),AND(ISNUMBER(J261),J261&gt;=B261)),ISNUMBER(L261),L261&gt;=0),"OK","Revisar dados"),"Revisar dados"))</f>
      </c>
    </row>
    <row r="262">
      <c r="A262" s="6"/>
      <c r="B262" s="33" t="n"/>
      <c r="C262" s="8" t="n"/>
      <c r="D262" s="9" t="n"/>
      <c r="E262" s="10" t="n"/>
      <c r="F262" s="9" t="n"/>
      <c r="G262" s="8" t="n"/>
      <c r="H262" s="8" t="n"/>
      <c r="I262" s="8" t="n"/>
      <c r="J262" s="33" t="n"/>
      <c r="K262" s="33" t="n"/>
      <c r="L262" s="56" t="n"/>
      <c r="M262" s="32">
        <f>IF(P262&lt;&gt;"OK","",IF(H262="Cancelado","",IF(H262="Concluído",K262-B262,Resumo!$H$3-B262)))</f>
      </c>
      <c r="N262" s="6">
        <f>IF(P262="","",IF(P262&lt;&gt;"OK","Revisar dados",IF(H262="Cancelado","Cancelado",IF(H262="Concluído",IF(K262&gt;J262,"Concluído em atraso","Concluído"),IF(J262&lt;Resumo!$H$3,"Atrasado",IF(J262-Resumo!$H$3&lt;=3,"Vence em até 3 dias","No prazo"))))))</f>
      </c>
      <c r="O262" s="9" t="n"/>
      <c r="P262" s="9">
        <f>IF(COUNTA(A262:L262,O262)=0,"",IFERROR(IF(AND(A262&lt;&gt;"",COUNTIF($A$6:$A$1000,A262)=1,F262&lt;&gt;"",ISNUMBER(Resumo!$H$3),ISNUMBER(B262),B262&gt;=1,B262=INT(B262),B262&lt;=Resumo!$H$3,AND(COUNTIF(Listas!$C$6:$C$105,C262)&gt;=1,C262&lt;&gt;"",COUNTIF(Listas!$A$6:$A$105,G262)=1,G262&lt;&gt;"",OR(H262="A fazer",H262="Em andamento",H262="Aguardando cliente",H262="Aguardando pagamento",H262="Concluído",H262="Cancelado"),OR(I262="Alta",I262="Média",I262="Baixa")),IF(H262="Concluído",AND(ISNUMBER(K262),K262&gt;=B262,K262&lt;=Resumo!$H$3),IF(H262="Cancelado",OR(K262="",AND(ISNUMBER(K262),K262&gt;=B262,K262&lt;=Resumo!$H$3)),K262="")),IF(H262="Cancelado",OR(J262="",AND(ISNUMBER(J262),J262&gt;=B262)),AND(ISNUMBER(J262),J262&gt;=B262)),ISNUMBER(L262),L262&gt;=0),"OK","Revisar dados"),"Revisar dados"))</f>
      </c>
    </row>
    <row r="263">
      <c r="A263" s="13"/>
      <c r="B263" s="33" t="n"/>
      <c r="C263" s="8" t="n"/>
      <c r="D263" s="9" t="n"/>
      <c r="E263" s="10" t="n"/>
      <c r="F263" s="9" t="n"/>
      <c r="G263" s="8" t="n"/>
      <c r="H263" s="8" t="n"/>
      <c r="I263" s="8" t="n"/>
      <c r="J263" s="33" t="n"/>
      <c r="K263" s="33" t="n"/>
      <c r="L263" s="56" t="n"/>
      <c r="M263" s="34">
        <f>IF(P263&lt;&gt;"OK","",IF(H263="Cancelado","",IF(H263="Concluído",K263-B263,Resumo!$H$3-B263)))</f>
      </c>
      <c r="N263" s="13">
        <f>IF(P263="","",IF(P263&lt;&gt;"OK","Revisar dados",IF(H263="Cancelado","Cancelado",IF(H263="Concluído",IF(K263&gt;J263,"Concluído em atraso","Concluído"),IF(J263&lt;Resumo!$H$3,"Atrasado",IF(J263-Resumo!$H$3&lt;=3,"Vence em até 3 dias","No prazo"))))))</f>
      </c>
      <c r="O263" s="9" t="n"/>
      <c r="P263" s="9">
        <f>IF(COUNTA(A263:L263,O263)=0,"",IFERROR(IF(AND(A263&lt;&gt;"",COUNTIF($A$6:$A$1000,A263)=1,F263&lt;&gt;"",ISNUMBER(Resumo!$H$3),ISNUMBER(B263),B263&gt;=1,B263=INT(B263),B263&lt;=Resumo!$H$3,AND(COUNTIF(Listas!$C$6:$C$105,C263)&gt;=1,C263&lt;&gt;"",COUNTIF(Listas!$A$6:$A$105,G263)=1,G263&lt;&gt;"",OR(H263="A fazer",H263="Em andamento",H263="Aguardando cliente",H263="Aguardando pagamento",H263="Concluído",H263="Cancelado"),OR(I263="Alta",I263="Média",I263="Baixa")),IF(H263="Concluído",AND(ISNUMBER(K263),K263&gt;=B263,K263&lt;=Resumo!$H$3),IF(H263="Cancelado",OR(K263="",AND(ISNUMBER(K263),K263&gt;=B263,K263&lt;=Resumo!$H$3)),K263="")),IF(H263="Cancelado",OR(J263="",AND(ISNUMBER(J263),J263&gt;=B263)),AND(ISNUMBER(J263),J263&gt;=B263)),ISNUMBER(L263),L263&gt;=0),"OK","Revisar dados"),"Revisar dados"))</f>
      </c>
    </row>
    <row r="264">
      <c r="A264" s="6"/>
      <c r="B264" s="33" t="n"/>
      <c r="C264" s="8" t="n"/>
      <c r="D264" s="9" t="n"/>
      <c r="E264" s="10" t="n"/>
      <c r="F264" s="9" t="n"/>
      <c r="G264" s="8" t="n"/>
      <c r="H264" s="8" t="n"/>
      <c r="I264" s="8" t="n"/>
      <c r="J264" s="33" t="n"/>
      <c r="K264" s="33" t="n"/>
      <c r="L264" s="56" t="n"/>
      <c r="M264" s="32">
        <f>IF(P264&lt;&gt;"OK","",IF(H264="Cancelado","",IF(H264="Concluído",K264-B264,Resumo!$H$3-B264)))</f>
      </c>
      <c r="N264" s="6">
        <f>IF(P264="","",IF(P264&lt;&gt;"OK","Revisar dados",IF(H264="Cancelado","Cancelado",IF(H264="Concluído",IF(K264&gt;J264,"Concluído em atraso","Concluído"),IF(J264&lt;Resumo!$H$3,"Atrasado",IF(J264-Resumo!$H$3&lt;=3,"Vence em até 3 dias","No prazo"))))))</f>
      </c>
      <c r="O264" s="9" t="n"/>
      <c r="P264" s="9">
        <f>IF(COUNTA(A264:L264,O264)=0,"",IFERROR(IF(AND(A264&lt;&gt;"",COUNTIF($A$6:$A$1000,A264)=1,F264&lt;&gt;"",ISNUMBER(Resumo!$H$3),ISNUMBER(B264),B264&gt;=1,B264=INT(B264),B264&lt;=Resumo!$H$3,AND(COUNTIF(Listas!$C$6:$C$105,C264)&gt;=1,C264&lt;&gt;"",COUNTIF(Listas!$A$6:$A$105,G264)=1,G264&lt;&gt;"",OR(H264="A fazer",H264="Em andamento",H264="Aguardando cliente",H264="Aguardando pagamento",H264="Concluído",H264="Cancelado"),OR(I264="Alta",I264="Média",I264="Baixa")),IF(H264="Concluído",AND(ISNUMBER(K264),K264&gt;=B264,K264&lt;=Resumo!$H$3),IF(H264="Cancelado",OR(K264="",AND(ISNUMBER(K264),K264&gt;=B264,K264&lt;=Resumo!$H$3)),K264="")),IF(H264="Cancelado",OR(J264="",AND(ISNUMBER(J264),J264&gt;=B264)),AND(ISNUMBER(J264),J264&gt;=B264)),ISNUMBER(L264),L264&gt;=0),"OK","Revisar dados"),"Revisar dados"))</f>
      </c>
    </row>
    <row r="265">
      <c r="A265" s="13"/>
      <c r="B265" s="33" t="n"/>
      <c r="C265" s="8" t="n"/>
      <c r="D265" s="9" t="n"/>
      <c r="E265" s="10" t="n"/>
      <c r="F265" s="9" t="n"/>
      <c r="G265" s="8" t="n"/>
      <c r="H265" s="8" t="n"/>
      <c r="I265" s="8" t="n"/>
      <c r="J265" s="33" t="n"/>
      <c r="K265" s="33" t="n"/>
      <c r="L265" s="56" t="n"/>
      <c r="M265" s="34">
        <f>IF(P265&lt;&gt;"OK","",IF(H265="Cancelado","",IF(H265="Concluído",K265-B265,Resumo!$H$3-B265)))</f>
      </c>
      <c r="N265" s="13">
        <f>IF(P265="","",IF(P265&lt;&gt;"OK","Revisar dados",IF(H265="Cancelado","Cancelado",IF(H265="Concluído",IF(K265&gt;J265,"Concluído em atraso","Concluído"),IF(J265&lt;Resumo!$H$3,"Atrasado",IF(J265-Resumo!$H$3&lt;=3,"Vence em até 3 dias","No prazo"))))))</f>
      </c>
      <c r="O265" s="9" t="n"/>
      <c r="P265" s="9">
        <f>IF(COUNTA(A265:L265,O265)=0,"",IFERROR(IF(AND(A265&lt;&gt;"",COUNTIF($A$6:$A$1000,A265)=1,F265&lt;&gt;"",ISNUMBER(Resumo!$H$3),ISNUMBER(B265),B265&gt;=1,B265=INT(B265),B265&lt;=Resumo!$H$3,AND(COUNTIF(Listas!$C$6:$C$105,C265)&gt;=1,C265&lt;&gt;"",COUNTIF(Listas!$A$6:$A$105,G265)=1,G265&lt;&gt;"",OR(H265="A fazer",H265="Em andamento",H265="Aguardando cliente",H265="Aguardando pagamento",H265="Concluído",H265="Cancelado"),OR(I265="Alta",I265="Média",I265="Baixa")),IF(H265="Concluído",AND(ISNUMBER(K265),K265&gt;=B265,K265&lt;=Resumo!$H$3),IF(H265="Cancelado",OR(K265="",AND(ISNUMBER(K265),K265&gt;=B265,K265&lt;=Resumo!$H$3)),K265="")),IF(H265="Cancelado",OR(J265="",AND(ISNUMBER(J265),J265&gt;=B265)),AND(ISNUMBER(J265),J265&gt;=B265)),ISNUMBER(L265),L265&gt;=0),"OK","Revisar dados"),"Revisar dados"))</f>
      </c>
    </row>
    <row r="266">
      <c r="A266" s="6"/>
      <c r="B266" s="33" t="n"/>
      <c r="C266" s="8" t="n"/>
      <c r="D266" s="9" t="n"/>
      <c r="E266" s="10" t="n"/>
      <c r="F266" s="9" t="n"/>
      <c r="G266" s="8" t="n"/>
      <c r="H266" s="8" t="n"/>
      <c r="I266" s="8" t="n"/>
      <c r="J266" s="33" t="n"/>
      <c r="K266" s="33" t="n"/>
      <c r="L266" s="56" t="n"/>
      <c r="M266" s="32">
        <f>IF(P266&lt;&gt;"OK","",IF(H266="Cancelado","",IF(H266="Concluído",K266-B266,Resumo!$H$3-B266)))</f>
      </c>
      <c r="N266" s="6">
        <f>IF(P266="","",IF(P266&lt;&gt;"OK","Revisar dados",IF(H266="Cancelado","Cancelado",IF(H266="Concluído",IF(K266&gt;J266,"Concluído em atraso","Concluído"),IF(J266&lt;Resumo!$H$3,"Atrasado",IF(J266-Resumo!$H$3&lt;=3,"Vence em até 3 dias","No prazo"))))))</f>
      </c>
      <c r="O266" s="9" t="n"/>
      <c r="P266" s="9">
        <f>IF(COUNTA(A266:L266,O266)=0,"",IFERROR(IF(AND(A266&lt;&gt;"",COUNTIF($A$6:$A$1000,A266)=1,F266&lt;&gt;"",ISNUMBER(Resumo!$H$3),ISNUMBER(B266),B266&gt;=1,B266=INT(B266),B266&lt;=Resumo!$H$3,AND(COUNTIF(Listas!$C$6:$C$105,C266)&gt;=1,C266&lt;&gt;"",COUNTIF(Listas!$A$6:$A$105,G266)=1,G266&lt;&gt;"",OR(H266="A fazer",H266="Em andamento",H266="Aguardando cliente",H266="Aguardando pagamento",H266="Concluído",H266="Cancelado"),OR(I266="Alta",I266="Média",I266="Baixa")),IF(H266="Concluído",AND(ISNUMBER(K266),K266&gt;=B266,K266&lt;=Resumo!$H$3),IF(H266="Cancelado",OR(K266="",AND(ISNUMBER(K266),K266&gt;=B266,K266&lt;=Resumo!$H$3)),K266="")),IF(H266="Cancelado",OR(J266="",AND(ISNUMBER(J266),J266&gt;=B266)),AND(ISNUMBER(J266),J266&gt;=B266)),ISNUMBER(L266),L266&gt;=0),"OK","Revisar dados"),"Revisar dados"))</f>
      </c>
    </row>
    <row r="267">
      <c r="A267" s="13"/>
      <c r="B267" s="33" t="n"/>
      <c r="C267" s="8" t="n"/>
      <c r="D267" s="9" t="n"/>
      <c r="E267" s="10" t="n"/>
      <c r="F267" s="9" t="n"/>
      <c r="G267" s="8" t="n"/>
      <c r="H267" s="8" t="n"/>
      <c r="I267" s="8" t="n"/>
      <c r="J267" s="33" t="n"/>
      <c r="K267" s="33" t="n"/>
      <c r="L267" s="56" t="n"/>
      <c r="M267" s="34">
        <f>IF(P267&lt;&gt;"OK","",IF(H267="Cancelado","",IF(H267="Concluído",K267-B267,Resumo!$H$3-B267)))</f>
      </c>
      <c r="N267" s="13">
        <f>IF(P267="","",IF(P267&lt;&gt;"OK","Revisar dados",IF(H267="Cancelado","Cancelado",IF(H267="Concluído",IF(K267&gt;J267,"Concluído em atraso","Concluído"),IF(J267&lt;Resumo!$H$3,"Atrasado",IF(J267-Resumo!$H$3&lt;=3,"Vence em até 3 dias","No prazo"))))))</f>
      </c>
      <c r="O267" s="9" t="n"/>
      <c r="P267" s="9">
        <f>IF(COUNTA(A267:L267,O267)=0,"",IFERROR(IF(AND(A267&lt;&gt;"",COUNTIF($A$6:$A$1000,A267)=1,F267&lt;&gt;"",ISNUMBER(Resumo!$H$3),ISNUMBER(B267),B267&gt;=1,B267=INT(B267),B267&lt;=Resumo!$H$3,AND(COUNTIF(Listas!$C$6:$C$105,C267)&gt;=1,C267&lt;&gt;"",COUNTIF(Listas!$A$6:$A$105,G267)=1,G267&lt;&gt;"",OR(H267="A fazer",H267="Em andamento",H267="Aguardando cliente",H267="Aguardando pagamento",H267="Concluído",H267="Cancelado"),OR(I267="Alta",I267="Média",I267="Baixa")),IF(H267="Concluído",AND(ISNUMBER(K267),K267&gt;=B267,K267&lt;=Resumo!$H$3),IF(H267="Cancelado",OR(K267="",AND(ISNUMBER(K267),K267&gt;=B267,K267&lt;=Resumo!$H$3)),K267="")),IF(H267="Cancelado",OR(J267="",AND(ISNUMBER(J267),J267&gt;=B267)),AND(ISNUMBER(J267),J267&gt;=B267)),ISNUMBER(L267),L267&gt;=0),"OK","Revisar dados"),"Revisar dados"))</f>
      </c>
    </row>
    <row r="268">
      <c r="A268" s="6"/>
      <c r="B268" s="33" t="n"/>
      <c r="C268" s="8" t="n"/>
      <c r="D268" s="9" t="n"/>
      <c r="E268" s="10" t="n"/>
      <c r="F268" s="9" t="n"/>
      <c r="G268" s="8" t="n"/>
      <c r="H268" s="8" t="n"/>
      <c r="I268" s="8" t="n"/>
      <c r="J268" s="33" t="n"/>
      <c r="K268" s="33" t="n"/>
      <c r="L268" s="56" t="n"/>
      <c r="M268" s="32">
        <f>IF(P268&lt;&gt;"OK","",IF(H268="Cancelado","",IF(H268="Concluído",K268-B268,Resumo!$H$3-B268)))</f>
      </c>
      <c r="N268" s="6">
        <f>IF(P268="","",IF(P268&lt;&gt;"OK","Revisar dados",IF(H268="Cancelado","Cancelado",IF(H268="Concluído",IF(K268&gt;J268,"Concluído em atraso","Concluído"),IF(J268&lt;Resumo!$H$3,"Atrasado",IF(J268-Resumo!$H$3&lt;=3,"Vence em até 3 dias","No prazo"))))))</f>
      </c>
      <c r="O268" s="9" t="n"/>
      <c r="P268" s="9">
        <f>IF(COUNTA(A268:L268,O268)=0,"",IFERROR(IF(AND(A268&lt;&gt;"",COUNTIF($A$6:$A$1000,A268)=1,F268&lt;&gt;"",ISNUMBER(Resumo!$H$3),ISNUMBER(B268),B268&gt;=1,B268=INT(B268),B268&lt;=Resumo!$H$3,AND(COUNTIF(Listas!$C$6:$C$105,C268)&gt;=1,C268&lt;&gt;"",COUNTIF(Listas!$A$6:$A$105,G268)=1,G268&lt;&gt;"",OR(H268="A fazer",H268="Em andamento",H268="Aguardando cliente",H268="Aguardando pagamento",H268="Concluído",H268="Cancelado"),OR(I268="Alta",I268="Média",I268="Baixa")),IF(H268="Concluído",AND(ISNUMBER(K268),K268&gt;=B268,K268&lt;=Resumo!$H$3),IF(H268="Cancelado",OR(K268="",AND(ISNUMBER(K268),K268&gt;=B268,K268&lt;=Resumo!$H$3)),K268="")),IF(H268="Cancelado",OR(J268="",AND(ISNUMBER(J268),J268&gt;=B268)),AND(ISNUMBER(J268),J268&gt;=B268)),ISNUMBER(L268),L268&gt;=0),"OK","Revisar dados"),"Revisar dados"))</f>
      </c>
    </row>
    <row r="269">
      <c r="A269" s="13"/>
      <c r="B269" s="33" t="n"/>
      <c r="C269" s="8" t="n"/>
      <c r="D269" s="9" t="n"/>
      <c r="E269" s="10" t="n"/>
      <c r="F269" s="9" t="n"/>
      <c r="G269" s="8" t="n"/>
      <c r="H269" s="8" t="n"/>
      <c r="I269" s="8" t="n"/>
      <c r="J269" s="33" t="n"/>
      <c r="K269" s="33" t="n"/>
      <c r="L269" s="56" t="n"/>
      <c r="M269" s="34">
        <f>IF(P269&lt;&gt;"OK","",IF(H269="Cancelado","",IF(H269="Concluído",K269-B269,Resumo!$H$3-B269)))</f>
      </c>
      <c r="N269" s="13">
        <f>IF(P269="","",IF(P269&lt;&gt;"OK","Revisar dados",IF(H269="Cancelado","Cancelado",IF(H269="Concluído",IF(K269&gt;J269,"Concluído em atraso","Concluído"),IF(J269&lt;Resumo!$H$3,"Atrasado",IF(J269-Resumo!$H$3&lt;=3,"Vence em até 3 dias","No prazo"))))))</f>
      </c>
      <c r="O269" s="9" t="n"/>
      <c r="P269" s="9">
        <f>IF(COUNTA(A269:L269,O269)=0,"",IFERROR(IF(AND(A269&lt;&gt;"",COUNTIF($A$6:$A$1000,A269)=1,F269&lt;&gt;"",ISNUMBER(Resumo!$H$3),ISNUMBER(B269),B269&gt;=1,B269=INT(B269),B269&lt;=Resumo!$H$3,AND(COUNTIF(Listas!$C$6:$C$105,C269)&gt;=1,C269&lt;&gt;"",COUNTIF(Listas!$A$6:$A$105,G269)=1,G269&lt;&gt;"",OR(H269="A fazer",H269="Em andamento",H269="Aguardando cliente",H269="Aguardando pagamento",H269="Concluído",H269="Cancelado"),OR(I269="Alta",I269="Média",I269="Baixa")),IF(H269="Concluído",AND(ISNUMBER(K269),K269&gt;=B269,K269&lt;=Resumo!$H$3),IF(H269="Cancelado",OR(K269="",AND(ISNUMBER(K269),K269&gt;=B269,K269&lt;=Resumo!$H$3)),K269="")),IF(H269="Cancelado",OR(J269="",AND(ISNUMBER(J269),J269&gt;=B269)),AND(ISNUMBER(J269),J269&gt;=B269)),ISNUMBER(L269),L269&gt;=0),"OK","Revisar dados"),"Revisar dados"))</f>
      </c>
    </row>
    <row r="270">
      <c r="A270" s="6"/>
      <c r="B270" s="33" t="n"/>
      <c r="C270" s="8" t="n"/>
      <c r="D270" s="9" t="n"/>
      <c r="E270" s="10" t="n"/>
      <c r="F270" s="9" t="n"/>
      <c r="G270" s="8" t="n"/>
      <c r="H270" s="8" t="n"/>
      <c r="I270" s="8" t="n"/>
      <c r="J270" s="33" t="n"/>
      <c r="K270" s="33" t="n"/>
      <c r="L270" s="56" t="n"/>
      <c r="M270" s="32">
        <f>IF(P270&lt;&gt;"OK","",IF(H270="Cancelado","",IF(H270="Concluído",K270-B270,Resumo!$H$3-B270)))</f>
      </c>
      <c r="N270" s="6">
        <f>IF(P270="","",IF(P270&lt;&gt;"OK","Revisar dados",IF(H270="Cancelado","Cancelado",IF(H270="Concluído",IF(K270&gt;J270,"Concluído em atraso","Concluído"),IF(J270&lt;Resumo!$H$3,"Atrasado",IF(J270-Resumo!$H$3&lt;=3,"Vence em até 3 dias","No prazo"))))))</f>
      </c>
      <c r="O270" s="9" t="n"/>
      <c r="P270" s="9">
        <f>IF(COUNTA(A270:L270,O270)=0,"",IFERROR(IF(AND(A270&lt;&gt;"",COUNTIF($A$6:$A$1000,A270)=1,F270&lt;&gt;"",ISNUMBER(Resumo!$H$3),ISNUMBER(B270),B270&gt;=1,B270=INT(B270),B270&lt;=Resumo!$H$3,AND(COUNTIF(Listas!$C$6:$C$105,C270)&gt;=1,C270&lt;&gt;"",COUNTIF(Listas!$A$6:$A$105,G270)=1,G270&lt;&gt;"",OR(H270="A fazer",H270="Em andamento",H270="Aguardando cliente",H270="Aguardando pagamento",H270="Concluído",H270="Cancelado"),OR(I270="Alta",I270="Média",I270="Baixa")),IF(H270="Concluído",AND(ISNUMBER(K270),K270&gt;=B270,K270&lt;=Resumo!$H$3),IF(H270="Cancelado",OR(K270="",AND(ISNUMBER(K270),K270&gt;=B270,K270&lt;=Resumo!$H$3)),K270="")),IF(H270="Cancelado",OR(J270="",AND(ISNUMBER(J270),J270&gt;=B270)),AND(ISNUMBER(J270),J270&gt;=B270)),ISNUMBER(L270),L270&gt;=0),"OK","Revisar dados"),"Revisar dados"))</f>
      </c>
    </row>
    <row r="271">
      <c r="A271" s="13"/>
      <c r="B271" s="33" t="n"/>
      <c r="C271" s="8" t="n"/>
      <c r="D271" s="9" t="n"/>
      <c r="E271" s="10" t="n"/>
      <c r="F271" s="9" t="n"/>
      <c r="G271" s="8" t="n"/>
      <c r="H271" s="8" t="n"/>
      <c r="I271" s="8" t="n"/>
      <c r="J271" s="33" t="n"/>
      <c r="K271" s="33" t="n"/>
      <c r="L271" s="56" t="n"/>
      <c r="M271" s="34">
        <f>IF(P271&lt;&gt;"OK","",IF(H271="Cancelado","",IF(H271="Concluído",K271-B271,Resumo!$H$3-B271)))</f>
      </c>
      <c r="N271" s="13">
        <f>IF(P271="","",IF(P271&lt;&gt;"OK","Revisar dados",IF(H271="Cancelado","Cancelado",IF(H271="Concluído",IF(K271&gt;J271,"Concluído em atraso","Concluído"),IF(J271&lt;Resumo!$H$3,"Atrasado",IF(J271-Resumo!$H$3&lt;=3,"Vence em até 3 dias","No prazo"))))))</f>
      </c>
      <c r="O271" s="9" t="n"/>
      <c r="P271" s="9">
        <f>IF(COUNTA(A271:L271,O271)=0,"",IFERROR(IF(AND(A271&lt;&gt;"",COUNTIF($A$6:$A$1000,A271)=1,F271&lt;&gt;"",ISNUMBER(Resumo!$H$3),ISNUMBER(B271),B271&gt;=1,B271=INT(B271),B271&lt;=Resumo!$H$3,AND(COUNTIF(Listas!$C$6:$C$105,C271)&gt;=1,C271&lt;&gt;"",COUNTIF(Listas!$A$6:$A$105,G271)=1,G271&lt;&gt;"",OR(H271="A fazer",H271="Em andamento",H271="Aguardando cliente",H271="Aguardando pagamento",H271="Concluído",H271="Cancelado"),OR(I271="Alta",I271="Média",I271="Baixa")),IF(H271="Concluído",AND(ISNUMBER(K271),K271&gt;=B271,K271&lt;=Resumo!$H$3),IF(H271="Cancelado",OR(K271="",AND(ISNUMBER(K271),K271&gt;=B271,K271&lt;=Resumo!$H$3)),K271="")),IF(H271="Cancelado",OR(J271="",AND(ISNUMBER(J271),J271&gt;=B271)),AND(ISNUMBER(J271),J271&gt;=B271)),ISNUMBER(L271),L271&gt;=0),"OK","Revisar dados"),"Revisar dados"))</f>
      </c>
    </row>
    <row r="272">
      <c r="A272" s="6"/>
      <c r="B272" s="33" t="n"/>
      <c r="C272" s="8" t="n"/>
      <c r="D272" s="9" t="n"/>
      <c r="E272" s="10" t="n"/>
      <c r="F272" s="9" t="n"/>
      <c r="G272" s="8" t="n"/>
      <c r="H272" s="8" t="n"/>
      <c r="I272" s="8" t="n"/>
      <c r="J272" s="33" t="n"/>
      <c r="K272" s="33" t="n"/>
      <c r="L272" s="56" t="n"/>
      <c r="M272" s="32">
        <f>IF(P272&lt;&gt;"OK","",IF(H272="Cancelado","",IF(H272="Concluído",K272-B272,Resumo!$H$3-B272)))</f>
      </c>
      <c r="N272" s="6">
        <f>IF(P272="","",IF(P272&lt;&gt;"OK","Revisar dados",IF(H272="Cancelado","Cancelado",IF(H272="Concluído",IF(K272&gt;J272,"Concluído em atraso","Concluído"),IF(J272&lt;Resumo!$H$3,"Atrasado",IF(J272-Resumo!$H$3&lt;=3,"Vence em até 3 dias","No prazo"))))))</f>
      </c>
      <c r="O272" s="9" t="n"/>
      <c r="P272" s="9">
        <f>IF(COUNTA(A272:L272,O272)=0,"",IFERROR(IF(AND(A272&lt;&gt;"",COUNTIF($A$6:$A$1000,A272)=1,F272&lt;&gt;"",ISNUMBER(Resumo!$H$3),ISNUMBER(B272),B272&gt;=1,B272=INT(B272),B272&lt;=Resumo!$H$3,AND(COUNTIF(Listas!$C$6:$C$105,C272)&gt;=1,C272&lt;&gt;"",COUNTIF(Listas!$A$6:$A$105,G272)=1,G272&lt;&gt;"",OR(H272="A fazer",H272="Em andamento",H272="Aguardando cliente",H272="Aguardando pagamento",H272="Concluído",H272="Cancelado"),OR(I272="Alta",I272="Média",I272="Baixa")),IF(H272="Concluído",AND(ISNUMBER(K272),K272&gt;=B272,K272&lt;=Resumo!$H$3),IF(H272="Cancelado",OR(K272="",AND(ISNUMBER(K272),K272&gt;=B272,K272&lt;=Resumo!$H$3)),K272="")),IF(H272="Cancelado",OR(J272="",AND(ISNUMBER(J272),J272&gt;=B272)),AND(ISNUMBER(J272),J272&gt;=B272)),ISNUMBER(L272),L272&gt;=0),"OK","Revisar dados"),"Revisar dados"))</f>
      </c>
    </row>
    <row r="273">
      <c r="A273" s="13"/>
      <c r="B273" s="33" t="n"/>
      <c r="C273" s="8" t="n"/>
      <c r="D273" s="9" t="n"/>
      <c r="E273" s="10" t="n"/>
      <c r="F273" s="9" t="n"/>
      <c r="G273" s="8" t="n"/>
      <c r="H273" s="8" t="n"/>
      <c r="I273" s="8" t="n"/>
      <c r="J273" s="33" t="n"/>
      <c r="K273" s="33" t="n"/>
      <c r="L273" s="56" t="n"/>
      <c r="M273" s="34">
        <f>IF(P273&lt;&gt;"OK","",IF(H273="Cancelado","",IF(H273="Concluído",K273-B273,Resumo!$H$3-B273)))</f>
      </c>
      <c r="N273" s="13">
        <f>IF(P273="","",IF(P273&lt;&gt;"OK","Revisar dados",IF(H273="Cancelado","Cancelado",IF(H273="Concluído",IF(K273&gt;J273,"Concluído em atraso","Concluído"),IF(J273&lt;Resumo!$H$3,"Atrasado",IF(J273-Resumo!$H$3&lt;=3,"Vence em até 3 dias","No prazo"))))))</f>
      </c>
      <c r="O273" s="9" t="n"/>
      <c r="P273" s="9">
        <f>IF(COUNTA(A273:L273,O273)=0,"",IFERROR(IF(AND(A273&lt;&gt;"",COUNTIF($A$6:$A$1000,A273)=1,F273&lt;&gt;"",ISNUMBER(Resumo!$H$3),ISNUMBER(B273),B273&gt;=1,B273=INT(B273),B273&lt;=Resumo!$H$3,AND(COUNTIF(Listas!$C$6:$C$105,C273)&gt;=1,C273&lt;&gt;"",COUNTIF(Listas!$A$6:$A$105,G273)=1,G273&lt;&gt;"",OR(H273="A fazer",H273="Em andamento",H273="Aguardando cliente",H273="Aguardando pagamento",H273="Concluído",H273="Cancelado"),OR(I273="Alta",I273="Média",I273="Baixa")),IF(H273="Concluído",AND(ISNUMBER(K273),K273&gt;=B273,K273&lt;=Resumo!$H$3),IF(H273="Cancelado",OR(K273="",AND(ISNUMBER(K273),K273&gt;=B273,K273&lt;=Resumo!$H$3)),K273="")),IF(H273="Cancelado",OR(J273="",AND(ISNUMBER(J273),J273&gt;=B273)),AND(ISNUMBER(J273),J273&gt;=B273)),ISNUMBER(L273),L273&gt;=0),"OK","Revisar dados"),"Revisar dados"))</f>
      </c>
    </row>
    <row r="274">
      <c r="A274" s="6"/>
      <c r="B274" s="33" t="n"/>
      <c r="C274" s="8" t="n"/>
      <c r="D274" s="9" t="n"/>
      <c r="E274" s="10" t="n"/>
      <c r="F274" s="9" t="n"/>
      <c r="G274" s="8" t="n"/>
      <c r="H274" s="8" t="n"/>
      <c r="I274" s="8" t="n"/>
      <c r="J274" s="33" t="n"/>
      <c r="K274" s="33" t="n"/>
      <c r="L274" s="56" t="n"/>
      <c r="M274" s="32">
        <f>IF(P274&lt;&gt;"OK","",IF(H274="Cancelado","",IF(H274="Concluído",K274-B274,Resumo!$H$3-B274)))</f>
      </c>
      <c r="N274" s="6">
        <f>IF(P274="","",IF(P274&lt;&gt;"OK","Revisar dados",IF(H274="Cancelado","Cancelado",IF(H274="Concluído",IF(K274&gt;J274,"Concluído em atraso","Concluído"),IF(J274&lt;Resumo!$H$3,"Atrasado",IF(J274-Resumo!$H$3&lt;=3,"Vence em até 3 dias","No prazo"))))))</f>
      </c>
      <c r="O274" s="9" t="n"/>
      <c r="P274" s="9">
        <f>IF(COUNTA(A274:L274,O274)=0,"",IFERROR(IF(AND(A274&lt;&gt;"",COUNTIF($A$6:$A$1000,A274)=1,F274&lt;&gt;"",ISNUMBER(Resumo!$H$3),ISNUMBER(B274),B274&gt;=1,B274=INT(B274),B274&lt;=Resumo!$H$3,AND(COUNTIF(Listas!$C$6:$C$105,C274)&gt;=1,C274&lt;&gt;"",COUNTIF(Listas!$A$6:$A$105,G274)=1,G274&lt;&gt;"",OR(H274="A fazer",H274="Em andamento",H274="Aguardando cliente",H274="Aguardando pagamento",H274="Concluído",H274="Cancelado"),OR(I274="Alta",I274="Média",I274="Baixa")),IF(H274="Concluído",AND(ISNUMBER(K274),K274&gt;=B274,K274&lt;=Resumo!$H$3),IF(H274="Cancelado",OR(K274="",AND(ISNUMBER(K274),K274&gt;=B274,K274&lt;=Resumo!$H$3)),K274="")),IF(H274="Cancelado",OR(J274="",AND(ISNUMBER(J274),J274&gt;=B274)),AND(ISNUMBER(J274),J274&gt;=B274)),ISNUMBER(L274),L274&gt;=0),"OK","Revisar dados"),"Revisar dados"))</f>
      </c>
    </row>
    <row r="275">
      <c r="A275" s="13"/>
      <c r="B275" s="33" t="n"/>
      <c r="C275" s="8" t="n"/>
      <c r="D275" s="9" t="n"/>
      <c r="E275" s="10" t="n"/>
      <c r="F275" s="9" t="n"/>
      <c r="G275" s="8" t="n"/>
      <c r="H275" s="8" t="n"/>
      <c r="I275" s="8" t="n"/>
      <c r="J275" s="33" t="n"/>
      <c r="K275" s="33" t="n"/>
      <c r="L275" s="56" t="n"/>
      <c r="M275" s="34">
        <f>IF(P275&lt;&gt;"OK","",IF(H275="Cancelado","",IF(H275="Concluído",K275-B275,Resumo!$H$3-B275)))</f>
      </c>
      <c r="N275" s="13">
        <f>IF(P275="","",IF(P275&lt;&gt;"OK","Revisar dados",IF(H275="Cancelado","Cancelado",IF(H275="Concluído",IF(K275&gt;J275,"Concluído em atraso","Concluído"),IF(J275&lt;Resumo!$H$3,"Atrasado",IF(J275-Resumo!$H$3&lt;=3,"Vence em até 3 dias","No prazo"))))))</f>
      </c>
      <c r="O275" s="9" t="n"/>
      <c r="P275" s="9">
        <f>IF(COUNTA(A275:L275,O275)=0,"",IFERROR(IF(AND(A275&lt;&gt;"",COUNTIF($A$6:$A$1000,A275)=1,F275&lt;&gt;"",ISNUMBER(Resumo!$H$3),ISNUMBER(B275),B275&gt;=1,B275=INT(B275),B275&lt;=Resumo!$H$3,AND(COUNTIF(Listas!$C$6:$C$105,C275)&gt;=1,C275&lt;&gt;"",COUNTIF(Listas!$A$6:$A$105,G275)=1,G275&lt;&gt;"",OR(H275="A fazer",H275="Em andamento",H275="Aguardando cliente",H275="Aguardando pagamento",H275="Concluído",H275="Cancelado"),OR(I275="Alta",I275="Média",I275="Baixa")),IF(H275="Concluído",AND(ISNUMBER(K275),K275&gt;=B275,K275&lt;=Resumo!$H$3),IF(H275="Cancelado",OR(K275="",AND(ISNUMBER(K275),K275&gt;=B275,K275&lt;=Resumo!$H$3)),K275="")),IF(H275="Cancelado",OR(J275="",AND(ISNUMBER(J275),J275&gt;=B275)),AND(ISNUMBER(J275),J275&gt;=B275)),ISNUMBER(L275),L275&gt;=0),"OK","Revisar dados"),"Revisar dados"))</f>
      </c>
    </row>
    <row r="276">
      <c r="A276" s="6"/>
      <c r="B276" s="33" t="n"/>
      <c r="C276" s="8" t="n"/>
      <c r="D276" s="9" t="n"/>
      <c r="E276" s="10" t="n"/>
      <c r="F276" s="9" t="n"/>
      <c r="G276" s="8" t="n"/>
      <c r="H276" s="8" t="n"/>
      <c r="I276" s="8" t="n"/>
      <c r="J276" s="33" t="n"/>
      <c r="K276" s="33" t="n"/>
      <c r="L276" s="56" t="n"/>
      <c r="M276" s="32">
        <f>IF(P276&lt;&gt;"OK","",IF(H276="Cancelado","",IF(H276="Concluído",K276-B276,Resumo!$H$3-B276)))</f>
      </c>
      <c r="N276" s="6">
        <f>IF(P276="","",IF(P276&lt;&gt;"OK","Revisar dados",IF(H276="Cancelado","Cancelado",IF(H276="Concluído",IF(K276&gt;J276,"Concluído em atraso","Concluído"),IF(J276&lt;Resumo!$H$3,"Atrasado",IF(J276-Resumo!$H$3&lt;=3,"Vence em até 3 dias","No prazo"))))))</f>
      </c>
      <c r="O276" s="9" t="n"/>
      <c r="P276" s="9">
        <f>IF(COUNTA(A276:L276,O276)=0,"",IFERROR(IF(AND(A276&lt;&gt;"",COUNTIF($A$6:$A$1000,A276)=1,F276&lt;&gt;"",ISNUMBER(Resumo!$H$3),ISNUMBER(B276),B276&gt;=1,B276=INT(B276),B276&lt;=Resumo!$H$3,AND(COUNTIF(Listas!$C$6:$C$105,C276)&gt;=1,C276&lt;&gt;"",COUNTIF(Listas!$A$6:$A$105,G276)=1,G276&lt;&gt;"",OR(H276="A fazer",H276="Em andamento",H276="Aguardando cliente",H276="Aguardando pagamento",H276="Concluído",H276="Cancelado"),OR(I276="Alta",I276="Média",I276="Baixa")),IF(H276="Concluído",AND(ISNUMBER(K276),K276&gt;=B276,K276&lt;=Resumo!$H$3),IF(H276="Cancelado",OR(K276="",AND(ISNUMBER(K276),K276&gt;=B276,K276&lt;=Resumo!$H$3)),K276="")),IF(H276="Cancelado",OR(J276="",AND(ISNUMBER(J276),J276&gt;=B276)),AND(ISNUMBER(J276),J276&gt;=B276)),ISNUMBER(L276),L276&gt;=0),"OK","Revisar dados"),"Revisar dados"))</f>
      </c>
    </row>
    <row r="277">
      <c r="A277" s="13"/>
      <c r="B277" s="33" t="n"/>
      <c r="C277" s="8" t="n"/>
      <c r="D277" s="9" t="n"/>
      <c r="E277" s="10" t="n"/>
      <c r="F277" s="9" t="n"/>
      <c r="G277" s="8" t="n"/>
      <c r="H277" s="8" t="n"/>
      <c r="I277" s="8" t="n"/>
      <c r="J277" s="33" t="n"/>
      <c r="K277" s="33" t="n"/>
      <c r="L277" s="56" t="n"/>
      <c r="M277" s="34">
        <f>IF(P277&lt;&gt;"OK","",IF(H277="Cancelado","",IF(H277="Concluído",K277-B277,Resumo!$H$3-B277)))</f>
      </c>
      <c r="N277" s="13">
        <f>IF(P277="","",IF(P277&lt;&gt;"OK","Revisar dados",IF(H277="Cancelado","Cancelado",IF(H277="Concluído",IF(K277&gt;J277,"Concluído em atraso","Concluído"),IF(J277&lt;Resumo!$H$3,"Atrasado",IF(J277-Resumo!$H$3&lt;=3,"Vence em até 3 dias","No prazo"))))))</f>
      </c>
      <c r="O277" s="9" t="n"/>
      <c r="P277" s="9">
        <f>IF(COUNTA(A277:L277,O277)=0,"",IFERROR(IF(AND(A277&lt;&gt;"",COUNTIF($A$6:$A$1000,A277)=1,F277&lt;&gt;"",ISNUMBER(Resumo!$H$3),ISNUMBER(B277),B277&gt;=1,B277=INT(B277),B277&lt;=Resumo!$H$3,AND(COUNTIF(Listas!$C$6:$C$105,C277)&gt;=1,C277&lt;&gt;"",COUNTIF(Listas!$A$6:$A$105,G277)=1,G277&lt;&gt;"",OR(H277="A fazer",H277="Em andamento",H277="Aguardando cliente",H277="Aguardando pagamento",H277="Concluído",H277="Cancelado"),OR(I277="Alta",I277="Média",I277="Baixa")),IF(H277="Concluído",AND(ISNUMBER(K277),K277&gt;=B277,K277&lt;=Resumo!$H$3),IF(H277="Cancelado",OR(K277="",AND(ISNUMBER(K277),K277&gt;=B277,K277&lt;=Resumo!$H$3)),K277="")),IF(H277="Cancelado",OR(J277="",AND(ISNUMBER(J277),J277&gt;=B277)),AND(ISNUMBER(J277),J277&gt;=B277)),ISNUMBER(L277),L277&gt;=0),"OK","Revisar dados"),"Revisar dados"))</f>
      </c>
    </row>
    <row r="278">
      <c r="A278" s="6"/>
      <c r="B278" s="33" t="n"/>
      <c r="C278" s="8" t="n"/>
      <c r="D278" s="9" t="n"/>
      <c r="E278" s="10" t="n"/>
      <c r="F278" s="9" t="n"/>
      <c r="G278" s="8" t="n"/>
      <c r="H278" s="8" t="n"/>
      <c r="I278" s="8" t="n"/>
      <c r="J278" s="33" t="n"/>
      <c r="K278" s="33" t="n"/>
      <c r="L278" s="56" t="n"/>
      <c r="M278" s="32">
        <f>IF(P278&lt;&gt;"OK","",IF(H278="Cancelado","",IF(H278="Concluído",K278-B278,Resumo!$H$3-B278)))</f>
      </c>
      <c r="N278" s="6">
        <f>IF(P278="","",IF(P278&lt;&gt;"OK","Revisar dados",IF(H278="Cancelado","Cancelado",IF(H278="Concluído",IF(K278&gt;J278,"Concluído em atraso","Concluído"),IF(J278&lt;Resumo!$H$3,"Atrasado",IF(J278-Resumo!$H$3&lt;=3,"Vence em até 3 dias","No prazo"))))))</f>
      </c>
      <c r="O278" s="9" t="n"/>
      <c r="P278" s="9">
        <f>IF(COUNTA(A278:L278,O278)=0,"",IFERROR(IF(AND(A278&lt;&gt;"",COUNTIF($A$6:$A$1000,A278)=1,F278&lt;&gt;"",ISNUMBER(Resumo!$H$3),ISNUMBER(B278),B278&gt;=1,B278=INT(B278),B278&lt;=Resumo!$H$3,AND(COUNTIF(Listas!$C$6:$C$105,C278)&gt;=1,C278&lt;&gt;"",COUNTIF(Listas!$A$6:$A$105,G278)=1,G278&lt;&gt;"",OR(H278="A fazer",H278="Em andamento",H278="Aguardando cliente",H278="Aguardando pagamento",H278="Concluído",H278="Cancelado"),OR(I278="Alta",I278="Média",I278="Baixa")),IF(H278="Concluído",AND(ISNUMBER(K278),K278&gt;=B278,K278&lt;=Resumo!$H$3),IF(H278="Cancelado",OR(K278="",AND(ISNUMBER(K278),K278&gt;=B278,K278&lt;=Resumo!$H$3)),K278="")),IF(H278="Cancelado",OR(J278="",AND(ISNUMBER(J278),J278&gt;=B278)),AND(ISNUMBER(J278),J278&gt;=B278)),ISNUMBER(L278),L278&gt;=0),"OK","Revisar dados"),"Revisar dados"))</f>
      </c>
    </row>
    <row r="279">
      <c r="A279" s="13"/>
      <c r="B279" s="33" t="n"/>
      <c r="C279" s="8" t="n"/>
      <c r="D279" s="9" t="n"/>
      <c r="E279" s="10" t="n"/>
      <c r="F279" s="9" t="n"/>
      <c r="G279" s="8" t="n"/>
      <c r="H279" s="8" t="n"/>
      <c r="I279" s="8" t="n"/>
      <c r="J279" s="33" t="n"/>
      <c r="K279" s="33" t="n"/>
      <c r="L279" s="56" t="n"/>
      <c r="M279" s="34">
        <f>IF(P279&lt;&gt;"OK","",IF(H279="Cancelado","",IF(H279="Concluído",K279-B279,Resumo!$H$3-B279)))</f>
      </c>
      <c r="N279" s="13">
        <f>IF(P279="","",IF(P279&lt;&gt;"OK","Revisar dados",IF(H279="Cancelado","Cancelado",IF(H279="Concluído",IF(K279&gt;J279,"Concluído em atraso","Concluído"),IF(J279&lt;Resumo!$H$3,"Atrasado",IF(J279-Resumo!$H$3&lt;=3,"Vence em até 3 dias","No prazo"))))))</f>
      </c>
      <c r="O279" s="9" t="n"/>
      <c r="P279" s="9">
        <f>IF(COUNTA(A279:L279,O279)=0,"",IFERROR(IF(AND(A279&lt;&gt;"",COUNTIF($A$6:$A$1000,A279)=1,F279&lt;&gt;"",ISNUMBER(Resumo!$H$3),ISNUMBER(B279),B279&gt;=1,B279=INT(B279),B279&lt;=Resumo!$H$3,AND(COUNTIF(Listas!$C$6:$C$105,C279)&gt;=1,C279&lt;&gt;"",COUNTIF(Listas!$A$6:$A$105,G279)=1,G279&lt;&gt;"",OR(H279="A fazer",H279="Em andamento",H279="Aguardando cliente",H279="Aguardando pagamento",H279="Concluído",H279="Cancelado"),OR(I279="Alta",I279="Média",I279="Baixa")),IF(H279="Concluído",AND(ISNUMBER(K279),K279&gt;=B279,K279&lt;=Resumo!$H$3),IF(H279="Cancelado",OR(K279="",AND(ISNUMBER(K279),K279&gt;=B279,K279&lt;=Resumo!$H$3)),K279="")),IF(H279="Cancelado",OR(J279="",AND(ISNUMBER(J279),J279&gt;=B279)),AND(ISNUMBER(J279),J279&gt;=B279)),ISNUMBER(L279),L279&gt;=0),"OK","Revisar dados"),"Revisar dados"))</f>
      </c>
    </row>
    <row r="280">
      <c r="A280" s="6"/>
      <c r="B280" s="33" t="n"/>
      <c r="C280" s="8" t="n"/>
      <c r="D280" s="9" t="n"/>
      <c r="E280" s="10" t="n"/>
      <c r="F280" s="9" t="n"/>
      <c r="G280" s="8" t="n"/>
      <c r="H280" s="8" t="n"/>
      <c r="I280" s="8" t="n"/>
      <c r="J280" s="33" t="n"/>
      <c r="K280" s="33" t="n"/>
      <c r="L280" s="56" t="n"/>
      <c r="M280" s="32">
        <f>IF(P280&lt;&gt;"OK","",IF(H280="Cancelado","",IF(H280="Concluído",K280-B280,Resumo!$H$3-B280)))</f>
      </c>
      <c r="N280" s="6">
        <f>IF(P280="","",IF(P280&lt;&gt;"OK","Revisar dados",IF(H280="Cancelado","Cancelado",IF(H280="Concluído",IF(K280&gt;J280,"Concluído em atraso","Concluído"),IF(J280&lt;Resumo!$H$3,"Atrasado",IF(J280-Resumo!$H$3&lt;=3,"Vence em até 3 dias","No prazo"))))))</f>
      </c>
      <c r="O280" s="9" t="n"/>
      <c r="P280" s="9">
        <f>IF(COUNTA(A280:L280,O280)=0,"",IFERROR(IF(AND(A280&lt;&gt;"",COUNTIF($A$6:$A$1000,A280)=1,F280&lt;&gt;"",ISNUMBER(Resumo!$H$3),ISNUMBER(B280),B280&gt;=1,B280=INT(B280),B280&lt;=Resumo!$H$3,AND(COUNTIF(Listas!$C$6:$C$105,C280)&gt;=1,C280&lt;&gt;"",COUNTIF(Listas!$A$6:$A$105,G280)=1,G280&lt;&gt;"",OR(H280="A fazer",H280="Em andamento",H280="Aguardando cliente",H280="Aguardando pagamento",H280="Concluído",H280="Cancelado"),OR(I280="Alta",I280="Média",I280="Baixa")),IF(H280="Concluído",AND(ISNUMBER(K280),K280&gt;=B280,K280&lt;=Resumo!$H$3),IF(H280="Cancelado",OR(K280="",AND(ISNUMBER(K280),K280&gt;=B280,K280&lt;=Resumo!$H$3)),K280="")),IF(H280="Cancelado",OR(J280="",AND(ISNUMBER(J280),J280&gt;=B280)),AND(ISNUMBER(J280),J280&gt;=B280)),ISNUMBER(L280),L280&gt;=0),"OK","Revisar dados"),"Revisar dados"))</f>
      </c>
    </row>
    <row r="281">
      <c r="A281" s="13"/>
      <c r="B281" s="33" t="n"/>
      <c r="C281" s="8" t="n"/>
      <c r="D281" s="9" t="n"/>
      <c r="E281" s="10" t="n"/>
      <c r="F281" s="9" t="n"/>
      <c r="G281" s="8" t="n"/>
      <c r="H281" s="8" t="n"/>
      <c r="I281" s="8" t="n"/>
      <c r="J281" s="33" t="n"/>
      <c r="K281" s="33" t="n"/>
      <c r="L281" s="56" t="n"/>
      <c r="M281" s="34">
        <f>IF(P281&lt;&gt;"OK","",IF(H281="Cancelado","",IF(H281="Concluído",K281-B281,Resumo!$H$3-B281)))</f>
      </c>
      <c r="N281" s="13">
        <f>IF(P281="","",IF(P281&lt;&gt;"OK","Revisar dados",IF(H281="Cancelado","Cancelado",IF(H281="Concluído",IF(K281&gt;J281,"Concluído em atraso","Concluído"),IF(J281&lt;Resumo!$H$3,"Atrasado",IF(J281-Resumo!$H$3&lt;=3,"Vence em até 3 dias","No prazo"))))))</f>
      </c>
      <c r="O281" s="9" t="n"/>
      <c r="P281" s="9">
        <f>IF(COUNTA(A281:L281,O281)=0,"",IFERROR(IF(AND(A281&lt;&gt;"",COUNTIF($A$6:$A$1000,A281)=1,F281&lt;&gt;"",ISNUMBER(Resumo!$H$3),ISNUMBER(B281),B281&gt;=1,B281=INT(B281),B281&lt;=Resumo!$H$3,AND(COUNTIF(Listas!$C$6:$C$105,C281)&gt;=1,C281&lt;&gt;"",COUNTIF(Listas!$A$6:$A$105,G281)=1,G281&lt;&gt;"",OR(H281="A fazer",H281="Em andamento",H281="Aguardando cliente",H281="Aguardando pagamento",H281="Concluído",H281="Cancelado"),OR(I281="Alta",I281="Média",I281="Baixa")),IF(H281="Concluído",AND(ISNUMBER(K281),K281&gt;=B281,K281&lt;=Resumo!$H$3),IF(H281="Cancelado",OR(K281="",AND(ISNUMBER(K281),K281&gt;=B281,K281&lt;=Resumo!$H$3)),K281="")),IF(H281="Cancelado",OR(J281="",AND(ISNUMBER(J281),J281&gt;=B281)),AND(ISNUMBER(J281),J281&gt;=B281)),ISNUMBER(L281),L281&gt;=0),"OK","Revisar dados"),"Revisar dados"))</f>
      </c>
    </row>
    <row r="282">
      <c r="A282" s="6"/>
      <c r="B282" s="33" t="n"/>
      <c r="C282" s="8" t="n"/>
      <c r="D282" s="9" t="n"/>
      <c r="E282" s="10" t="n"/>
      <c r="F282" s="9" t="n"/>
      <c r="G282" s="8" t="n"/>
      <c r="H282" s="8" t="n"/>
      <c r="I282" s="8" t="n"/>
      <c r="J282" s="33" t="n"/>
      <c r="K282" s="33" t="n"/>
      <c r="L282" s="56" t="n"/>
      <c r="M282" s="32">
        <f>IF(P282&lt;&gt;"OK","",IF(H282="Cancelado","",IF(H282="Concluído",K282-B282,Resumo!$H$3-B282)))</f>
      </c>
      <c r="N282" s="6">
        <f>IF(P282="","",IF(P282&lt;&gt;"OK","Revisar dados",IF(H282="Cancelado","Cancelado",IF(H282="Concluído",IF(K282&gt;J282,"Concluído em atraso","Concluído"),IF(J282&lt;Resumo!$H$3,"Atrasado",IF(J282-Resumo!$H$3&lt;=3,"Vence em até 3 dias","No prazo"))))))</f>
      </c>
      <c r="O282" s="9" t="n"/>
      <c r="P282" s="9">
        <f>IF(COUNTA(A282:L282,O282)=0,"",IFERROR(IF(AND(A282&lt;&gt;"",COUNTIF($A$6:$A$1000,A282)=1,F282&lt;&gt;"",ISNUMBER(Resumo!$H$3),ISNUMBER(B282),B282&gt;=1,B282=INT(B282),B282&lt;=Resumo!$H$3,AND(COUNTIF(Listas!$C$6:$C$105,C282)&gt;=1,C282&lt;&gt;"",COUNTIF(Listas!$A$6:$A$105,G282)=1,G282&lt;&gt;"",OR(H282="A fazer",H282="Em andamento",H282="Aguardando cliente",H282="Aguardando pagamento",H282="Concluído",H282="Cancelado"),OR(I282="Alta",I282="Média",I282="Baixa")),IF(H282="Concluído",AND(ISNUMBER(K282),K282&gt;=B282,K282&lt;=Resumo!$H$3),IF(H282="Cancelado",OR(K282="",AND(ISNUMBER(K282),K282&gt;=B282,K282&lt;=Resumo!$H$3)),K282="")),IF(H282="Cancelado",OR(J282="",AND(ISNUMBER(J282),J282&gt;=B282)),AND(ISNUMBER(J282),J282&gt;=B282)),ISNUMBER(L282),L282&gt;=0),"OK","Revisar dados"),"Revisar dados"))</f>
      </c>
    </row>
    <row r="283">
      <c r="A283" s="13"/>
      <c r="B283" s="33" t="n"/>
      <c r="C283" s="8" t="n"/>
      <c r="D283" s="9" t="n"/>
      <c r="E283" s="10" t="n"/>
      <c r="F283" s="9" t="n"/>
      <c r="G283" s="8" t="n"/>
      <c r="H283" s="8" t="n"/>
      <c r="I283" s="8" t="n"/>
      <c r="J283" s="33" t="n"/>
      <c r="K283" s="33" t="n"/>
      <c r="L283" s="56" t="n"/>
      <c r="M283" s="34">
        <f>IF(P283&lt;&gt;"OK","",IF(H283="Cancelado","",IF(H283="Concluído",K283-B283,Resumo!$H$3-B283)))</f>
      </c>
      <c r="N283" s="13">
        <f>IF(P283="","",IF(P283&lt;&gt;"OK","Revisar dados",IF(H283="Cancelado","Cancelado",IF(H283="Concluído",IF(K283&gt;J283,"Concluído em atraso","Concluído"),IF(J283&lt;Resumo!$H$3,"Atrasado",IF(J283-Resumo!$H$3&lt;=3,"Vence em até 3 dias","No prazo"))))))</f>
      </c>
      <c r="O283" s="9" t="n"/>
      <c r="P283" s="9">
        <f>IF(COUNTA(A283:L283,O283)=0,"",IFERROR(IF(AND(A283&lt;&gt;"",COUNTIF($A$6:$A$1000,A283)=1,F283&lt;&gt;"",ISNUMBER(Resumo!$H$3),ISNUMBER(B283),B283&gt;=1,B283=INT(B283),B283&lt;=Resumo!$H$3,AND(COUNTIF(Listas!$C$6:$C$105,C283)&gt;=1,C283&lt;&gt;"",COUNTIF(Listas!$A$6:$A$105,G283)=1,G283&lt;&gt;"",OR(H283="A fazer",H283="Em andamento",H283="Aguardando cliente",H283="Aguardando pagamento",H283="Concluído",H283="Cancelado"),OR(I283="Alta",I283="Média",I283="Baixa")),IF(H283="Concluído",AND(ISNUMBER(K283),K283&gt;=B283,K283&lt;=Resumo!$H$3),IF(H283="Cancelado",OR(K283="",AND(ISNUMBER(K283),K283&gt;=B283,K283&lt;=Resumo!$H$3)),K283="")),IF(H283="Cancelado",OR(J283="",AND(ISNUMBER(J283),J283&gt;=B283)),AND(ISNUMBER(J283),J283&gt;=B283)),ISNUMBER(L283),L283&gt;=0),"OK","Revisar dados"),"Revisar dados"))</f>
      </c>
    </row>
    <row r="284">
      <c r="A284" s="6"/>
      <c r="B284" s="33" t="n"/>
      <c r="C284" s="8" t="n"/>
      <c r="D284" s="9" t="n"/>
      <c r="E284" s="10" t="n"/>
      <c r="F284" s="9" t="n"/>
      <c r="G284" s="8" t="n"/>
      <c r="H284" s="8" t="n"/>
      <c r="I284" s="8" t="n"/>
      <c r="J284" s="33" t="n"/>
      <c r="K284" s="33" t="n"/>
      <c r="L284" s="56" t="n"/>
      <c r="M284" s="32">
        <f>IF(P284&lt;&gt;"OK","",IF(H284="Cancelado","",IF(H284="Concluído",K284-B284,Resumo!$H$3-B284)))</f>
      </c>
      <c r="N284" s="6">
        <f>IF(P284="","",IF(P284&lt;&gt;"OK","Revisar dados",IF(H284="Cancelado","Cancelado",IF(H284="Concluído",IF(K284&gt;J284,"Concluído em atraso","Concluído"),IF(J284&lt;Resumo!$H$3,"Atrasado",IF(J284-Resumo!$H$3&lt;=3,"Vence em até 3 dias","No prazo"))))))</f>
      </c>
      <c r="O284" s="9" t="n"/>
      <c r="P284" s="9">
        <f>IF(COUNTA(A284:L284,O284)=0,"",IFERROR(IF(AND(A284&lt;&gt;"",COUNTIF($A$6:$A$1000,A284)=1,F284&lt;&gt;"",ISNUMBER(Resumo!$H$3),ISNUMBER(B284),B284&gt;=1,B284=INT(B284),B284&lt;=Resumo!$H$3,AND(COUNTIF(Listas!$C$6:$C$105,C284)&gt;=1,C284&lt;&gt;"",COUNTIF(Listas!$A$6:$A$105,G284)=1,G284&lt;&gt;"",OR(H284="A fazer",H284="Em andamento",H284="Aguardando cliente",H284="Aguardando pagamento",H284="Concluído",H284="Cancelado"),OR(I284="Alta",I284="Média",I284="Baixa")),IF(H284="Concluído",AND(ISNUMBER(K284),K284&gt;=B284,K284&lt;=Resumo!$H$3),IF(H284="Cancelado",OR(K284="",AND(ISNUMBER(K284),K284&gt;=B284,K284&lt;=Resumo!$H$3)),K284="")),IF(H284="Cancelado",OR(J284="",AND(ISNUMBER(J284),J284&gt;=B284)),AND(ISNUMBER(J284),J284&gt;=B284)),ISNUMBER(L284),L284&gt;=0),"OK","Revisar dados"),"Revisar dados"))</f>
      </c>
    </row>
    <row r="285">
      <c r="A285" s="13"/>
      <c r="B285" s="33" t="n"/>
      <c r="C285" s="8" t="n"/>
      <c r="D285" s="9" t="n"/>
      <c r="E285" s="10" t="n"/>
      <c r="F285" s="9" t="n"/>
      <c r="G285" s="8" t="n"/>
      <c r="H285" s="8" t="n"/>
      <c r="I285" s="8" t="n"/>
      <c r="J285" s="33" t="n"/>
      <c r="K285" s="33" t="n"/>
      <c r="L285" s="56" t="n"/>
      <c r="M285" s="34">
        <f>IF(P285&lt;&gt;"OK","",IF(H285="Cancelado","",IF(H285="Concluído",K285-B285,Resumo!$H$3-B285)))</f>
      </c>
      <c r="N285" s="13">
        <f>IF(P285="","",IF(P285&lt;&gt;"OK","Revisar dados",IF(H285="Cancelado","Cancelado",IF(H285="Concluído",IF(K285&gt;J285,"Concluído em atraso","Concluído"),IF(J285&lt;Resumo!$H$3,"Atrasado",IF(J285-Resumo!$H$3&lt;=3,"Vence em até 3 dias","No prazo"))))))</f>
      </c>
      <c r="O285" s="9" t="n"/>
      <c r="P285" s="9">
        <f>IF(COUNTA(A285:L285,O285)=0,"",IFERROR(IF(AND(A285&lt;&gt;"",COUNTIF($A$6:$A$1000,A285)=1,F285&lt;&gt;"",ISNUMBER(Resumo!$H$3),ISNUMBER(B285),B285&gt;=1,B285=INT(B285),B285&lt;=Resumo!$H$3,AND(COUNTIF(Listas!$C$6:$C$105,C285)&gt;=1,C285&lt;&gt;"",COUNTIF(Listas!$A$6:$A$105,G285)=1,G285&lt;&gt;"",OR(H285="A fazer",H285="Em andamento",H285="Aguardando cliente",H285="Aguardando pagamento",H285="Concluído",H285="Cancelado"),OR(I285="Alta",I285="Média",I285="Baixa")),IF(H285="Concluído",AND(ISNUMBER(K285),K285&gt;=B285,K285&lt;=Resumo!$H$3),IF(H285="Cancelado",OR(K285="",AND(ISNUMBER(K285),K285&gt;=B285,K285&lt;=Resumo!$H$3)),K285="")),IF(H285="Cancelado",OR(J285="",AND(ISNUMBER(J285),J285&gt;=B285)),AND(ISNUMBER(J285),J285&gt;=B285)),ISNUMBER(L285),L285&gt;=0),"OK","Revisar dados"),"Revisar dados"))</f>
      </c>
    </row>
    <row r="286">
      <c r="A286" s="6"/>
      <c r="B286" s="33" t="n"/>
      <c r="C286" s="8" t="n"/>
      <c r="D286" s="9" t="n"/>
      <c r="E286" s="10" t="n"/>
      <c r="F286" s="9" t="n"/>
      <c r="G286" s="8" t="n"/>
      <c r="H286" s="8" t="n"/>
      <c r="I286" s="8" t="n"/>
      <c r="J286" s="33" t="n"/>
      <c r="K286" s="33" t="n"/>
      <c r="L286" s="56" t="n"/>
      <c r="M286" s="32">
        <f>IF(P286&lt;&gt;"OK","",IF(H286="Cancelado","",IF(H286="Concluído",K286-B286,Resumo!$H$3-B286)))</f>
      </c>
      <c r="N286" s="6">
        <f>IF(P286="","",IF(P286&lt;&gt;"OK","Revisar dados",IF(H286="Cancelado","Cancelado",IF(H286="Concluído",IF(K286&gt;J286,"Concluído em atraso","Concluído"),IF(J286&lt;Resumo!$H$3,"Atrasado",IF(J286-Resumo!$H$3&lt;=3,"Vence em até 3 dias","No prazo"))))))</f>
      </c>
      <c r="O286" s="9" t="n"/>
      <c r="P286" s="9">
        <f>IF(COUNTA(A286:L286,O286)=0,"",IFERROR(IF(AND(A286&lt;&gt;"",COUNTIF($A$6:$A$1000,A286)=1,F286&lt;&gt;"",ISNUMBER(Resumo!$H$3),ISNUMBER(B286),B286&gt;=1,B286=INT(B286),B286&lt;=Resumo!$H$3,AND(COUNTIF(Listas!$C$6:$C$105,C286)&gt;=1,C286&lt;&gt;"",COUNTIF(Listas!$A$6:$A$105,G286)=1,G286&lt;&gt;"",OR(H286="A fazer",H286="Em andamento",H286="Aguardando cliente",H286="Aguardando pagamento",H286="Concluído",H286="Cancelado"),OR(I286="Alta",I286="Média",I286="Baixa")),IF(H286="Concluído",AND(ISNUMBER(K286),K286&gt;=B286,K286&lt;=Resumo!$H$3),IF(H286="Cancelado",OR(K286="",AND(ISNUMBER(K286),K286&gt;=B286,K286&lt;=Resumo!$H$3)),K286="")),IF(H286="Cancelado",OR(J286="",AND(ISNUMBER(J286),J286&gt;=B286)),AND(ISNUMBER(J286),J286&gt;=B286)),ISNUMBER(L286),L286&gt;=0),"OK","Revisar dados"),"Revisar dados"))</f>
      </c>
    </row>
    <row r="287">
      <c r="A287" s="13"/>
      <c r="B287" s="33" t="n"/>
      <c r="C287" s="8" t="n"/>
      <c r="D287" s="9" t="n"/>
      <c r="E287" s="10" t="n"/>
      <c r="F287" s="9" t="n"/>
      <c r="G287" s="8" t="n"/>
      <c r="H287" s="8" t="n"/>
      <c r="I287" s="8" t="n"/>
      <c r="J287" s="33" t="n"/>
      <c r="K287" s="33" t="n"/>
      <c r="L287" s="56" t="n"/>
      <c r="M287" s="34">
        <f>IF(P287&lt;&gt;"OK","",IF(H287="Cancelado","",IF(H287="Concluído",K287-B287,Resumo!$H$3-B287)))</f>
      </c>
      <c r="N287" s="13">
        <f>IF(P287="","",IF(P287&lt;&gt;"OK","Revisar dados",IF(H287="Cancelado","Cancelado",IF(H287="Concluído",IF(K287&gt;J287,"Concluído em atraso","Concluído"),IF(J287&lt;Resumo!$H$3,"Atrasado",IF(J287-Resumo!$H$3&lt;=3,"Vence em até 3 dias","No prazo"))))))</f>
      </c>
      <c r="O287" s="9" t="n"/>
      <c r="P287" s="9">
        <f>IF(COUNTA(A287:L287,O287)=0,"",IFERROR(IF(AND(A287&lt;&gt;"",COUNTIF($A$6:$A$1000,A287)=1,F287&lt;&gt;"",ISNUMBER(Resumo!$H$3),ISNUMBER(B287),B287&gt;=1,B287=INT(B287),B287&lt;=Resumo!$H$3,AND(COUNTIF(Listas!$C$6:$C$105,C287)&gt;=1,C287&lt;&gt;"",COUNTIF(Listas!$A$6:$A$105,G287)=1,G287&lt;&gt;"",OR(H287="A fazer",H287="Em andamento",H287="Aguardando cliente",H287="Aguardando pagamento",H287="Concluído",H287="Cancelado"),OR(I287="Alta",I287="Média",I287="Baixa")),IF(H287="Concluído",AND(ISNUMBER(K287),K287&gt;=B287,K287&lt;=Resumo!$H$3),IF(H287="Cancelado",OR(K287="",AND(ISNUMBER(K287),K287&gt;=B287,K287&lt;=Resumo!$H$3)),K287="")),IF(H287="Cancelado",OR(J287="",AND(ISNUMBER(J287),J287&gt;=B287)),AND(ISNUMBER(J287),J287&gt;=B287)),ISNUMBER(L287),L287&gt;=0),"OK","Revisar dados"),"Revisar dados"))</f>
      </c>
    </row>
    <row r="288">
      <c r="A288" s="6"/>
      <c r="B288" s="33" t="n"/>
      <c r="C288" s="8" t="n"/>
      <c r="D288" s="9" t="n"/>
      <c r="E288" s="10" t="n"/>
      <c r="F288" s="9" t="n"/>
      <c r="G288" s="8" t="n"/>
      <c r="H288" s="8" t="n"/>
      <c r="I288" s="8" t="n"/>
      <c r="J288" s="33" t="n"/>
      <c r="K288" s="33" t="n"/>
      <c r="L288" s="56" t="n"/>
      <c r="M288" s="32">
        <f>IF(P288&lt;&gt;"OK","",IF(H288="Cancelado","",IF(H288="Concluído",K288-B288,Resumo!$H$3-B288)))</f>
      </c>
      <c r="N288" s="6">
        <f>IF(P288="","",IF(P288&lt;&gt;"OK","Revisar dados",IF(H288="Cancelado","Cancelado",IF(H288="Concluído",IF(K288&gt;J288,"Concluído em atraso","Concluído"),IF(J288&lt;Resumo!$H$3,"Atrasado",IF(J288-Resumo!$H$3&lt;=3,"Vence em até 3 dias","No prazo"))))))</f>
      </c>
      <c r="O288" s="9" t="n"/>
      <c r="P288" s="9">
        <f>IF(COUNTA(A288:L288,O288)=0,"",IFERROR(IF(AND(A288&lt;&gt;"",COUNTIF($A$6:$A$1000,A288)=1,F288&lt;&gt;"",ISNUMBER(Resumo!$H$3),ISNUMBER(B288),B288&gt;=1,B288=INT(B288),B288&lt;=Resumo!$H$3,AND(COUNTIF(Listas!$C$6:$C$105,C288)&gt;=1,C288&lt;&gt;"",COUNTIF(Listas!$A$6:$A$105,G288)=1,G288&lt;&gt;"",OR(H288="A fazer",H288="Em andamento",H288="Aguardando cliente",H288="Aguardando pagamento",H288="Concluído",H288="Cancelado"),OR(I288="Alta",I288="Média",I288="Baixa")),IF(H288="Concluído",AND(ISNUMBER(K288),K288&gt;=B288,K288&lt;=Resumo!$H$3),IF(H288="Cancelado",OR(K288="",AND(ISNUMBER(K288),K288&gt;=B288,K288&lt;=Resumo!$H$3)),K288="")),IF(H288="Cancelado",OR(J288="",AND(ISNUMBER(J288),J288&gt;=B288)),AND(ISNUMBER(J288),J288&gt;=B288)),ISNUMBER(L288),L288&gt;=0),"OK","Revisar dados"),"Revisar dados"))</f>
      </c>
    </row>
    <row r="289">
      <c r="A289" s="13"/>
      <c r="B289" s="33" t="n"/>
      <c r="C289" s="8" t="n"/>
      <c r="D289" s="9" t="n"/>
      <c r="E289" s="10" t="n"/>
      <c r="F289" s="9" t="n"/>
      <c r="G289" s="8" t="n"/>
      <c r="H289" s="8" t="n"/>
      <c r="I289" s="8" t="n"/>
      <c r="J289" s="33" t="n"/>
      <c r="K289" s="33" t="n"/>
      <c r="L289" s="56" t="n"/>
      <c r="M289" s="34">
        <f>IF(P289&lt;&gt;"OK","",IF(H289="Cancelado","",IF(H289="Concluído",K289-B289,Resumo!$H$3-B289)))</f>
      </c>
      <c r="N289" s="13">
        <f>IF(P289="","",IF(P289&lt;&gt;"OK","Revisar dados",IF(H289="Cancelado","Cancelado",IF(H289="Concluído",IF(K289&gt;J289,"Concluído em atraso","Concluído"),IF(J289&lt;Resumo!$H$3,"Atrasado",IF(J289-Resumo!$H$3&lt;=3,"Vence em até 3 dias","No prazo"))))))</f>
      </c>
      <c r="O289" s="9" t="n"/>
      <c r="P289" s="9">
        <f>IF(COUNTA(A289:L289,O289)=0,"",IFERROR(IF(AND(A289&lt;&gt;"",COUNTIF($A$6:$A$1000,A289)=1,F289&lt;&gt;"",ISNUMBER(Resumo!$H$3),ISNUMBER(B289),B289&gt;=1,B289=INT(B289),B289&lt;=Resumo!$H$3,AND(COUNTIF(Listas!$C$6:$C$105,C289)&gt;=1,C289&lt;&gt;"",COUNTIF(Listas!$A$6:$A$105,G289)=1,G289&lt;&gt;"",OR(H289="A fazer",H289="Em andamento",H289="Aguardando cliente",H289="Aguardando pagamento",H289="Concluído",H289="Cancelado"),OR(I289="Alta",I289="Média",I289="Baixa")),IF(H289="Concluído",AND(ISNUMBER(K289),K289&gt;=B289,K289&lt;=Resumo!$H$3),IF(H289="Cancelado",OR(K289="",AND(ISNUMBER(K289),K289&gt;=B289,K289&lt;=Resumo!$H$3)),K289="")),IF(H289="Cancelado",OR(J289="",AND(ISNUMBER(J289),J289&gt;=B289)),AND(ISNUMBER(J289),J289&gt;=B289)),ISNUMBER(L289),L289&gt;=0),"OK","Revisar dados"),"Revisar dados"))</f>
      </c>
    </row>
    <row r="290">
      <c r="A290" s="6"/>
      <c r="B290" s="33" t="n"/>
      <c r="C290" s="8" t="n"/>
      <c r="D290" s="9" t="n"/>
      <c r="E290" s="10" t="n"/>
      <c r="F290" s="9" t="n"/>
      <c r="G290" s="8" t="n"/>
      <c r="H290" s="8" t="n"/>
      <c r="I290" s="8" t="n"/>
      <c r="J290" s="33" t="n"/>
      <c r="K290" s="33" t="n"/>
      <c r="L290" s="56" t="n"/>
      <c r="M290" s="32">
        <f>IF(P290&lt;&gt;"OK","",IF(H290="Cancelado","",IF(H290="Concluído",K290-B290,Resumo!$H$3-B290)))</f>
      </c>
      <c r="N290" s="6">
        <f>IF(P290="","",IF(P290&lt;&gt;"OK","Revisar dados",IF(H290="Cancelado","Cancelado",IF(H290="Concluído",IF(K290&gt;J290,"Concluído em atraso","Concluído"),IF(J290&lt;Resumo!$H$3,"Atrasado",IF(J290-Resumo!$H$3&lt;=3,"Vence em até 3 dias","No prazo"))))))</f>
      </c>
      <c r="O290" s="9" t="n"/>
      <c r="P290" s="9">
        <f>IF(COUNTA(A290:L290,O290)=0,"",IFERROR(IF(AND(A290&lt;&gt;"",COUNTIF($A$6:$A$1000,A290)=1,F290&lt;&gt;"",ISNUMBER(Resumo!$H$3),ISNUMBER(B290),B290&gt;=1,B290=INT(B290),B290&lt;=Resumo!$H$3,AND(COUNTIF(Listas!$C$6:$C$105,C290)&gt;=1,C290&lt;&gt;"",COUNTIF(Listas!$A$6:$A$105,G290)=1,G290&lt;&gt;"",OR(H290="A fazer",H290="Em andamento",H290="Aguardando cliente",H290="Aguardando pagamento",H290="Concluído",H290="Cancelado"),OR(I290="Alta",I290="Média",I290="Baixa")),IF(H290="Concluído",AND(ISNUMBER(K290),K290&gt;=B290,K290&lt;=Resumo!$H$3),IF(H290="Cancelado",OR(K290="",AND(ISNUMBER(K290),K290&gt;=B290,K290&lt;=Resumo!$H$3)),K290="")),IF(H290="Cancelado",OR(J290="",AND(ISNUMBER(J290),J290&gt;=B290)),AND(ISNUMBER(J290),J290&gt;=B290)),ISNUMBER(L290),L290&gt;=0),"OK","Revisar dados"),"Revisar dados"))</f>
      </c>
    </row>
    <row r="291">
      <c r="A291" s="13"/>
      <c r="B291" s="33" t="n"/>
      <c r="C291" s="8" t="n"/>
      <c r="D291" s="9" t="n"/>
      <c r="E291" s="10" t="n"/>
      <c r="F291" s="9" t="n"/>
      <c r="G291" s="8" t="n"/>
      <c r="H291" s="8" t="n"/>
      <c r="I291" s="8" t="n"/>
      <c r="J291" s="33" t="n"/>
      <c r="K291" s="33" t="n"/>
      <c r="L291" s="56" t="n"/>
      <c r="M291" s="34">
        <f>IF(P291&lt;&gt;"OK","",IF(H291="Cancelado","",IF(H291="Concluído",K291-B291,Resumo!$H$3-B291)))</f>
      </c>
      <c r="N291" s="13">
        <f>IF(P291="","",IF(P291&lt;&gt;"OK","Revisar dados",IF(H291="Cancelado","Cancelado",IF(H291="Concluído",IF(K291&gt;J291,"Concluído em atraso","Concluído"),IF(J291&lt;Resumo!$H$3,"Atrasado",IF(J291-Resumo!$H$3&lt;=3,"Vence em até 3 dias","No prazo"))))))</f>
      </c>
      <c r="O291" s="9" t="n"/>
      <c r="P291" s="9">
        <f>IF(COUNTA(A291:L291,O291)=0,"",IFERROR(IF(AND(A291&lt;&gt;"",COUNTIF($A$6:$A$1000,A291)=1,F291&lt;&gt;"",ISNUMBER(Resumo!$H$3),ISNUMBER(B291),B291&gt;=1,B291=INT(B291),B291&lt;=Resumo!$H$3,AND(COUNTIF(Listas!$C$6:$C$105,C291)&gt;=1,C291&lt;&gt;"",COUNTIF(Listas!$A$6:$A$105,G291)=1,G291&lt;&gt;"",OR(H291="A fazer",H291="Em andamento",H291="Aguardando cliente",H291="Aguardando pagamento",H291="Concluído",H291="Cancelado"),OR(I291="Alta",I291="Média",I291="Baixa")),IF(H291="Concluído",AND(ISNUMBER(K291),K291&gt;=B291,K291&lt;=Resumo!$H$3),IF(H291="Cancelado",OR(K291="",AND(ISNUMBER(K291),K291&gt;=B291,K291&lt;=Resumo!$H$3)),K291="")),IF(H291="Cancelado",OR(J291="",AND(ISNUMBER(J291),J291&gt;=B291)),AND(ISNUMBER(J291),J291&gt;=B291)),ISNUMBER(L291),L291&gt;=0),"OK","Revisar dados"),"Revisar dados"))</f>
      </c>
    </row>
    <row r="292">
      <c r="A292" s="6"/>
      <c r="B292" s="33" t="n"/>
      <c r="C292" s="8" t="n"/>
      <c r="D292" s="9" t="n"/>
      <c r="E292" s="10" t="n"/>
      <c r="F292" s="9" t="n"/>
      <c r="G292" s="8" t="n"/>
      <c r="H292" s="8" t="n"/>
      <c r="I292" s="8" t="n"/>
      <c r="J292" s="33" t="n"/>
      <c r="K292" s="33" t="n"/>
      <c r="L292" s="56" t="n"/>
      <c r="M292" s="32">
        <f>IF(P292&lt;&gt;"OK","",IF(H292="Cancelado","",IF(H292="Concluído",K292-B292,Resumo!$H$3-B292)))</f>
      </c>
      <c r="N292" s="6">
        <f>IF(P292="","",IF(P292&lt;&gt;"OK","Revisar dados",IF(H292="Cancelado","Cancelado",IF(H292="Concluído",IF(K292&gt;J292,"Concluído em atraso","Concluído"),IF(J292&lt;Resumo!$H$3,"Atrasado",IF(J292-Resumo!$H$3&lt;=3,"Vence em até 3 dias","No prazo"))))))</f>
      </c>
      <c r="O292" s="9" t="n"/>
      <c r="P292" s="9">
        <f>IF(COUNTA(A292:L292,O292)=0,"",IFERROR(IF(AND(A292&lt;&gt;"",COUNTIF($A$6:$A$1000,A292)=1,F292&lt;&gt;"",ISNUMBER(Resumo!$H$3),ISNUMBER(B292),B292&gt;=1,B292=INT(B292),B292&lt;=Resumo!$H$3,AND(COUNTIF(Listas!$C$6:$C$105,C292)&gt;=1,C292&lt;&gt;"",COUNTIF(Listas!$A$6:$A$105,G292)=1,G292&lt;&gt;"",OR(H292="A fazer",H292="Em andamento",H292="Aguardando cliente",H292="Aguardando pagamento",H292="Concluído",H292="Cancelado"),OR(I292="Alta",I292="Média",I292="Baixa")),IF(H292="Concluído",AND(ISNUMBER(K292),K292&gt;=B292,K292&lt;=Resumo!$H$3),IF(H292="Cancelado",OR(K292="",AND(ISNUMBER(K292),K292&gt;=B292,K292&lt;=Resumo!$H$3)),K292="")),IF(H292="Cancelado",OR(J292="",AND(ISNUMBER(J292),J292&gt;=B292)),AND(ISNUMBER(J292),J292&gt;=B292)),ISNUMBER(L292),L292&gt;=0),"OK","Revisar dados"),"Revisar dados"))</f>
      </c>
    </row>
    <row r="293">
      <c r="A293" s="13"/>
      <c r="B293" s="33" t="n"/>
      <c r="C293" s="8" t="n"/>
      <c r="D293" s="9" t="n"/>
      <c r="E293" s="10" t="n"/>
      <c r="F293" s="9" t="n"/>
      <c r="G293" s="8" t="n"/>
      <c r="H293" s="8" t="n"/>
      <c r="I293" s="8" t="n"/>
      <c r="J293" s="33" t="n"/>
      <c r="K293" s="33" t="n"/>
      <c r="L293" s="56" t="n"/>
      <c r="M293" s="34">
        <f>IF(P293&lt;&gt;"OK","",IF(H293="Cancelado","",IF(H293="Concluído",K293-B293,Resumo!$H$3-B293)))</f>
      </c>
      <c r="N293" s="13">
        <f>IF(P293="","",IF(P293&lt;&gt;"OK","Revisar dados",IF(H293="Cancelado","Cancelado",IF(H293="Concluído",IF(K293&gt;J293,"Concluído em atraso","Concluído"),IF(J293&lt;Resumo!$H$3,"Atrasado",IF(J293-Resumo!$H$3&lt;=3,"Vence em até 3 dias","No prazo"))))))</f>
      </c>
      <c r="O293" s="9" t="n"/>
      <c r="P293" s="9">
        <f>IF(COUNTA(A293:L293,O293)=0,"",IFERROR(IF(AND(A293&lt;&gt;"",COUNTIF($A$6:$A$1000,A293)=1,F293&lt;&gt;"",ISNUMBER(Resumo!$H$3),ISNUMBER(B293),B293&gt;=1,B293=INT(B293),B293&lt;=Resumo!$H$3,AND(COUNTIF(Listas!$C$6:$C$105,C293)&gt;=1,C293&lt;&gt;"",COUNTIF(Listas!$A$6:$A$105,G293)=1,G293&lt;&gt;"",OR(H293="A fazer",H293="Em andamento",H293="Aguardando cliente",H293="Aguardando pagamento",H293="Concluído",H293="Cancelado"),OR(I293="Alta",I293="Média",I293="Baixa")),IF(H293="Concluído",AND(ISNUMBER(K293),K293&gt;=B293,K293&lt;=Resumo!$H$3),IF(H293="Cancelado",OR(K293="",AND(ISNUMBER(K293),K293&gt;=B293,K293&lt;=Resumo!$H$3)),K293="")),IF(H293="Cancelado",OR(J293="",AND(ISNUMBER(J293),J293&gt;=B293)),AND(ISNUMBER(J293),J293&gt;=B293)),ISNUMBER(L293),L293&gt;=0),"OK","Revisar dados"),"Revisar dados"))</f>
      </c>
    </row>
    <row r="294">
      <c r="A294" s="6"/>
      <c r="B294" s="33" t="n"/>
      <c r="C294" s="8" t="n"/>
      <c r="D294" s="9" t="n"/>
      <c r="E294" s="10" t="n"/>
      <c r="F294" s="9" t="n"/>
      <c r="G294" s="8" t="n"/>
      <c r="H294" s="8" t="n"/>
      <c r="I294" s="8" t="n"/>
      <c r="J294" s="33" t="n"/>
      <c r="K294" s="33" t="n"/>
      <c r="L294" s="56" t="n"/>
      <c r="M294" s="32">
        <f>IF(P294&lt;&gt;"OK","",IF(H294="Cancelado","",IF(H294="Concluído",K294-B294,Resumo!$H$3-B294)))</f>
      </c>
      <c r="N294" s="6">
        <f>IF(P294="","",IF(P294&lt;&gt;"OK","Revisar dados",IF(H294="Cancelado","Cancelado",IF(H294="Concluído",IF(K294&gt;J294,"Concluído em atraso","Concluído"),IF(J294&lt;Resumo!$H$3,"Atrasado",IF(J294-Resumo!$H$3&lt;=3,"Vence em até 3 dias","No prazo"))))))</f>
      </c>
      <c r="O294" s="9" t="n"/>
      <c r="P294" s="9">
        <f>IF(COUNTA(A294:L294,O294)=0,"",IFERROR(IF(AND(A294&lt;&gt;"",COUNTIF($A$6:$A$1000,A294)=1,F294&lt;&gt;"",ISNUMBER(Resumo!$H$3),ISNUMBER(B294),B294&gt;=1,B294=INT(B294),B294&lt;=Resumo!$H$3,AND(COUNTIF(Listas!$C$6:$C$105,C294)&gt;=1,C294&lt;&gt;"",COUNTIF(Listas!$A$6:$A$105,G294)=1,G294&lt;&gt;"",OR(H294="A fazer",H294="Em andamento",H294="Aguardando cliente",H294="Aguardando pagamento",H294="Concluído",H294="Cancelado"),OR(I294="Alta",I294="Média",I294="Baixa")),IF(H294="Concluído",AND(ISNUMBER(K294),K294&gt;=B294,K294&lt;=Resumo!$H$3),IF(H294="Cancelado",OR(K294="",AND(ISNUMBER(K294),K294&gt;=B294,K294&lt;=Resumo!$H$3)),K294="")),IF(H294="Cancelado",OR(J294="",AND(ISNUMBER(J294),J294&gt;=B294)),AND(ISNUMBER(J294),J294&gt;=B294)),ISNUMBER(L294),L294&gt;=0),"OK","Revisar dados"),"Revisar dados"))</f>
      </c>
    </row>
    <row r="295">
      <c r="A295" s="13"/>
      <c r="B295" s="33" t="n"/>
      <c r="C295" s="8" t="n"/>
      <c r="D295" s="9" t="n"/>
      <c r="E295" s="10" t="n"/>
      <c r="F295" s="9" t="n"/>
      <c r="G295" s="8" t="n"/>
      <c r="H295" s="8" t="n"/>
      <c r="I295" s="8" t="n"/>
      <c r="J295" s="33" t="n"/>
      <c r="K295" s="33" t="n"/>
      <c r="L295" s="56" t="n"/>
      <c r="M295" s="34">
        <f>IF(P295&lt;&gt;"OK","",IF(H295="Cancelado","",IF(H295="Concluído",K295-B295,Resumo!$H$3-B295)))</f>
      </c>
      <c r="N295" s="13">
        <f>IF(P295="","",IF(P295&lt;&gt;"OK","Revisar dados",IF(H295="Cancelado","Cancelado",IF(H295="Concluído",IF(K295&gt;J295,"Concluído em atraso","Concluído"),IF(J295&lt;Resumo!$H$3,"Atrasado",IF(J295-Resumo!$H$3&lt;=3,"Vence em até 3 dias","No prazo"))))))</f>
      </c>
      <c r="O295" s="9" t="n"/>
      <c r="P295" s="9">
        <f>IF(COUNTA(A295:L295,O295)=0,"",IFERROR(IF(AND(A295&lt;&gt;"",COUNTIF($A$6:$A$1000,A295)=1,F295&lt;&gt;"",ISNUMBER(Resumo!$H$3),ISNUMBER(B295),B295&gt;=1,B295=INT(B295),B295&lt;=Resumo!$H$3,AND(COUNTIF(Listas!$C$6:$C$105,C295)&gt;=1,C295&lt;&gt;"",COUNTIF(Listas!$A$6:$A$105,G295)=1,G295&lt;&gt;"",OR(H295="A fazer",H295="Em andamento",H295="Aguardando cliente",H295="Aguardando pagamento",H295="Concluído",H295="Cancelado"),OR(I295="Alta",I295="Média",I295="Baixa")),IF(H295="Concluído",AND(ISNUMBER(K295),K295&gt;=B295,K295&lt;=Resumo!$H$3),IF(H295="Cancelado",OR(K295="",AND(ISNUMBER(K295),K295&gt;=B295,K295&lt;=Resumo!$H$3)),K295="")),IF(H295="Cancelado",OR(J295="",AND(ISNUMBER(J295),J295&gt;=B295)),AND(ISNUMBER(J295),J295&gt;=B295)),ISNUMBER(L295),L295&gt;=0),"OK","Revisar dados"),"Revisar dados"))</f>
      </c>
    </row>
    <row r="296">
      <c r="A296" s="6"/>
      <c r="B296" s="33" t="n"/>
      <c r="C296" s="8" t="n"/>
      <c r="D296" s="9" t="n"/>
      <c r="E296" s="10" t="n"/>
      <c r="F296" s="9" t="n"/>
      <c r="G296" s="8" t="n"/>
      <c r="H296" s="8" t="n"/>
      <c r="I296" s="8" t="n"/>
      <c r="J296" s="33" t="n"/>
      <c r="K296" s="33" t="n"/>
      <c r="L296" s="56" t="n"/>
      <c r="M296" s="32">
        <f>IF(P296&lt;&gt;"OK","",IF(H296="Cancelado","",IF(H296="Concluído",K296-B296,Resumo!$H$3-B296)))</f>
      </c>
      <c r="N296" s="6">
        <f>IF(P296="","",IF(P296&lt;&gt;"OK","Revisar dados",IF(H296="Cancelado","Cancelado",IF(H296="Concluído",IF(K296&gt;J296,"Concluído em atraso","Concluído"),IF(J296&lt;Resumo!$H$3,"Atrasado",IF(J296-Resumo!$H$3&lt;=3,"Vence em até 3 dias","No prazo"))))))</f>
      </c>
      <c r="O296" s="9" t="n"/>
      <c r="P296" s="9">
        <f>IF(COUNTA(A296:L296,O296)=0,"",IFERROR(IF(AND(A296&lt;&gt;"",COUNTIF($A$6:$A$1000,A296)=1,F296&lt;&gt;"",ISNUMBER(Resumo!$H$3),ISNUMBER(B296),B296&gt;=1,B296=INT(B296),B296&lt;=Resumo!$H$3,AND(COUNTIF(Listas!$C$6:$C$105,C296)&gt;=1,C296&lt;&gt;"",COUNTIF(Listas!$A$6:$A$105,G296)=1,G296&lt;&gt;"",OR(H296="A fazer",H296="Em andamento",H296="Aguardando cliente",H296="Aguardando pagamento",H296="Concluído",H296="Cancelado"),OR(I296="Alta",I296="Média",I296="Baixa")),IF(H296="Concluído",AND(ISNUMBER(K296),K296&gt;=B296,K296&lt;=Resumo!$H$3),IF(H296="Cancelado",OR(K296="",AND(ISNUMBER(K296),K296&gt;=B296,K296&lt;=Resumo!$H$3)),K296="")),IF(H296="Cancelado",OR(J296="",AND(ISNUMBER(J296),J296&gt;=B296)),AND(ISNUMBER(J296),J296&gt;=B296)),ISNUMBER(L296),L296&gt;=0),"OK","Revisar dados"),"Revisar dados"))</f>
      </c>
    </row>
    <row r="297">
      <c r="A297" s="13"/>
      <c r="B297" s="33" t="n"/>
      <c r="C297" s="8" t="n"/>
      <c r="D297" s="9" t="n"/>
      <c r="E297" s="10" t="n"/>
      <c r="F297" s="9" t="n"/>
      <c r="G297" s="8" t="n"/>
      <c r="H297" s="8" t="n"/>
      <c r="I297" s="8" t="n"/>
      <c r="J297" s="33" t="n"/>
      <c r="K297" s="33" t="n"/>
      <c r="L297" s="56" t="n"/>
      <c r="M297" s="34">
        <f>IF(P297&lt;&gt;"OK","",IF(H297="Cancelado","",IF(H297="Concluído",K297-B297,Resumo!$H$3-B297)))</f>
      </c>
      <c r="N297" s="13">
        <f>IF(P297="","",IF(P297&lt;&gt;"OK","Revisar dados",IF(H297="Cancelado","Cancelado",IF(H297="Concluído",IF(K297&gt;J297,"Concluído em atraso","Concluído"),IF(J297&lt;Resumo!$H$3,"Atrasado",IF(J297-Resumo!$H$3&lt;=3,"Vence em até 3 dias","No prazo"))))))</f>
      </c>
      <c r="O297" s="9" t="n"/>
      <c r="P297" s="9">
        <f>IF(COUNTA(A297:L297,O297)=0,"",IFERROR(IF(AND(A297&lt;&gt;"",COUNTIF($A$6:$A$1000,A297)=1,F297&lt;&gt;"",ISNUMBER(Resumo!$H$3),ISNUMBER(B297),B297&gt;=1,B297=INT(B297),B297&lt;=Resumo!$H$3,AND(COUNTIF(Listas!$C$6:$C$105,C297)&gt;=1,C297&lt;&gt;"",COUNTIF(Listas!$A$6:$A$105,G297)=1,G297&lt;&gt;"",OR(H297="A fazer",H297="Em andamento",H297="Aguardando cliente",H297="Aguardando pagamento",H297="Concluído",H297="Cancelado"),OR(I297="Alta",I297="Média",I297="Baixa")),IF(H297="Concluído",AND(ISNUMBER(K297),K297&gt;=B297,K297&lt;=Resumo!$H$3),IF(H297="Cancelado",OR(K297="",AND(ISNUMBER(K297),K297&gt;=B297,K297&lt;=Resumo!$H$3)),K297="")),IF(H297="Cancelado",OR(J297="",AND(ISNUMBER(J297),J297&gt;=B297)),AND(ISNUMBER(J297),J297&gt;=B297)),ISNUMBER(L297),L297&gt;=0),"OK","Revisar dados"),"Revisar dados"))</f>
      </c>
    </row>
    <row r="298">
      <c r="A298" s="6"/>
      <c r="B298" s="33" t="n"/>
      <c r="C298" s="8" t="n"/>
      <c r="D298" s="9" t="n"/>
      <c r="E298" s="10" t="n"/>
      <c r="F298" s="9" t="n"/>
      <c r="G298" s="8" t="n"/>
      <c r="H298" s="8" t="n"/>
      <c r="I298" s="8" t="n"/>
      <c r="J298" s="33" t="n"/>
      <c r="K298" s="33" t="n"/>
      <c r="L298" s="56" t="n"/>
      <c r="M298" s="32">
        <f>IF(P298&lt;&gt;"OK","",IF(H298="Cancelado","",IF(H298="Concluído",K298-B298,Resumo!$H$3-B298)))</f>
      </c>
      <c r="N298" s="6">
        <f>IF(P298="","",IF(P298&lt;&gt;"OK","Revisar dados",IF(H298="Cancelado","Cancelado",IF(H298="Concluído",IF(K298&gt;J298,"Concluído em atraso","Concluído"),IF(J298&lt;Resumo!$H$3,"Atrasado",IF(J298-Resumo!$H$3&lt;=3,"Vence em até 3 dias","No prazo"))))))</f>
      </c>
      <c r="O298" s="9" t="n"/>
      <c r="P298" s="9">
        <f>IF(COUNTA(A298:L298,O298)=0,"",IFERROR(IF(AND(A298&lt;&gt;"",COUNTIF($A$6:$A$1000,A298)=1,F298&lt;&gt;"",ISNUMBER(Resumo!$H$3),ISNUMBER(B298),B298&gt;=1,B298=INT(B298),B298&lt;=Resumo!$H$3,AND(COUNTIF(Listas!$C$6:$C$105,C298)&gt;=1,C298&lt;&gt;"",COUNTIF(Listas!$A$6:$A$105,G298)=1,G298&lt;&gt;"",OR(H298="A fazer",H298="Em andamento",H298="Aguardando cliente",H298="Aguardando pagamento",H298="Concluído",H298="Cancelado"),OR(I298="Alta",I298="Média",I298="Baixa")),IF(H298="Concluído",AND(ISNUMBER(K298),K298&gt;=B298,K298&lt;=Resumo!$H$3),IF(H298="Cancelado",OR(K298="",AND(ISNUMBER(K298),K298&gt;=B298,K298&lt;=Resumo!$H$3)),K298="")),IF(H298="Cancelado",OR(J298="",AND(ISNUMBER(J298),J298&gt;=B298)),AND(ISNUMBER(J298),J298&gt;=B298)),ISNUMBER(L298),L298&gt;=0),"OK","Revisar dados"),"Revisar dados"))</f>
      </c>
    </row>
    <row r="299">
      <c r="A299" s="13"/>
      <c r="B299" s="33" t="n"/>
      <c r="C299" s="8" t="n"/>
      <c r="D299" s="9" t="n"/>
      <c r="E299" s="10" t="n"/>
      <c r="F299" s="9" t="n"/>
      <c r="G299" s="8" t="n"/>
      <c r="H299" s="8" t="n"/>
      <c r="I299" s="8" t="n"/>
      <c r="J299" s="33" t="n"/>
      <c r="K299" s="33" t="n"/>
      <c r="L299" s="56" t="n"/>
      <c r="M299" s="34">
        <f>IF(P299&lt;&gt;"OK","",IF(H299="Cancelado","",IF(H299="Concluído",K299-B299,Resumo!$H$3-B299)))</f>
      </c>
      <c r="N299" s="13">
        <f>IF(P299="","",IF(P299&lt;&gt;"OK","Revisar dados",IF(H299="Cancelado","Cancelado",IF(H299="Concluído",IF(K299&gt;J299,"Concluído em atraso","Concluído"),IF(J299&lt;Resumo!$H$3,"Atrasado",IF(J299-Resumo!$H$3&lt;=3,"Vence em até 3 dias","No prazo"))))))</f>
      </c>
      <c r="O299" s="9" t="n"/>
      <c r="P299" s="9">
        <f>IF(COUNTA(A299:L299,O299)=0,"",IFERROR(IF(AND(A299&lt;&gt;"",COUNTIF($A$6:$A$1000,A299)=1,F299&lt;&gt;"",ISNUMBER(Resumo!$H$3),ISNUMBER(B299),B299&gt;=1,B299=INT(B299),B299&lt;=Resumo!$H$3,AND(COUNTIF(Listas!$C$6:$C$105,C299)&gt;=1,C299&lt;&gt;"",COUNTIF(Listas!$A$6:$A$105,G299)=1,G299&lt;&gt;"",OR(H299="A fazer",H299="Em andamento",H299="Aguardando cliente",H299="Aguardando pagamento",H299="Concluído",H299="Cancelado"),OR(I299="Alta",I299="Média",I299="Baixa")),IF(H299="Concluído",AND(ISNUMBER(K299),K299&gt;=B299,K299&lt;=Resumo!$H$3),IF(H299="Cancelado",OR(K299="",AND(ISNUMBER(K299),K299&gt;=B299,K299&lt;=Resumo!$H$3)),K299="")),IF(H299="Cancelado",OR(J299="",AND(ISNUMBER(J299),J299&gt;=B299)),AND(ISNUMBER(J299),J299&gt;=B299)),ISNUMBER(L299),L299&gt;=0),"OK","Revisar dados"),"Revisar dados"))</f>
      </c>
    </row>
    <row r="300">
      <c r="A300" s="6"/>
      <c r="B300" s="33" t="n"/>
      <c r="C300" s="8" t="n"/>
      <c r="D300" s="9" t="n"/>
      <c r="E300" s="10" t="n"/>
      <c r="F300" s="9" t="n"/>
      <c r="G300" s="8" t="n"/>
      <c r="H300" s="8" t="n"/>
      <c r="I300" s="8" t="n"/>
      <c r="J300" s="33" t="n"/>
      <c r="K300" s="33" t="n"/>
      <c r="L300" s="56" t="n"/>
      <c r="M300" s="32">
        <f>IF(P300&lt;&gt;"OK","",IF(H300="Cancelado","",IF(H300="Concluído",K300-B300,Resumo!$H$3-B300)))</f>
      </c>
      <c r="N300" s="6">
        <f>IF(P300="","",IF(P300&lt;&gt;"OK","Revisar dados",IF(H300="Cancelado","Cancelado",IF(H300="Concluído",IF(K300&gt;J300,"Concluído em atraso","Concluído"),IF(J300&lt;Resumo!$H$3,"Atrasado",IF(J300-Resumo!$H$3&lt;=3,"Vence em até 3 dias","No prazo"))))))</f>
      </c>
      <c r="O300" s="9" t="n"/>
      <c r="P300" s="9">
        <f>IF(COUNTA(A300:L300,O300)=0,"",IFERROR(IF(AND(A300&lt;&gt;"",COUNTIF($A$6:$A$1000,A300)=1,F300&lt;&gt;"",ISNUMBER(Resumo!$H$3),ISNUMBER(B300),B300&gt;=1,B300=INT(B300),B300&lt;=Resumo!$H$3,AND(COUNTIF(Listas!$C$6:$C$105,C300)&gt;=1,C300&lt;&gt;"",COUNTIF(Listas!$A$6:$A$105,G300)=1,G300&lt;&gt;"",OR(H300="A fazer",H300="Em andamento",H300="Aguardando cliente",H300="Aguardando pagamento",H300="Concluído",H300="Cancelado"),OR(I300="Alta",I300="Média",I300="Baixa")),IF(H300="Concluído",AND(ISNUMBER(K300),K300&gt;=B300,K300&lt;=Resumo!$H$3),IF(H300="Cancelado",OR(K300="",AND(ISNUMBER(K300),K300&gt;=B300,K300&lt;=Resumo!$H$3)),K300="")),IF(H300="Cancelado",OR(J300="",AND(ISNUMBER(J300),J300&gt;=B300)),AND(ISNUMBER(J300),J300&gt;=B300)),ISNUMBER(L300),L300&gt;=0),"OK","Revisar dados"),"Revisar dados"))</f>
      </c>
    </row>
    <row r="301">
      <c r="A301" s="13"/>
      <c r="B301" s="33" t="n"/>
      <c r="C301" s="8" t="n"/>
      <c r="D301" s="9" t="n"/>
      <c r="E301" s="10" t="n"/>
      <c r="F301" s="9" t="n"/>
      <c r="G301" s="8" t="n"/>
      <c r="H301" s="8" t="n"/>
      <c r="I301" s="8" t="n"/>
      <c r="J301" s="33" t="n"/>
      <c r="K301" s="33" t="n"/>
      <c r="L301" s="56" t="n"/>
      <c r="M301" s="34">
        <f>IF(P301&lt;&gt;"OK","",IF(H301="Cancelado","",IF(H301="Concluído",K301-B301,Resumo!$H$3-B301)))</f>
      </c>
      <c r="N301" s="13">
        <f>IF(P301="","",IF(P301&lt;&gt;"OK","Revisar dados",IF(H301="Cancelado","Cancelado",IF(H301="Concluído",IF(K301&gt;J301,"Concluído em atraso","Concluído"),IF(J301&lt;Resumo!$H$3,"Atrasado",IF(J301-Resumo!$H$3&lt;=3,"Vence em até 3 dias","No prazo"))))))</f>
      </c>
      <c r="O301" s="9" t="n"/>
      <c r="P301" s="9">
        <f>IF(COUNTA(A301:L301,O301)=0,"",IFERROR(IF(AND(A301&lt;&gt;"",COUNTIF($A$6:$A$1000,A301)=1,F301&lt;&gt;"",ISNUMBER(Resumo!$H$3),ISNUMBER(B301),B301&gt;=1,B301=INT(B301),B301&lt;=Resumo!$H$3,AND(COUNTIF(Listas!$C$6:$C$105,C301)&gt;=1,C301&lt;&gt;"",COUNTIF(Listas!$A$6:$A$105,G301)=1,G301&lt;&gt;"",OR(H301="A fazer",H301="Em andamento",H301="Aguardando cliente",H301="Aguardando pagamento",H301="Concluído",H301="Cancelado"),OR(I301="Alta",I301="Média",I301="Baixa")),IF(H301="Concluído",AND(ISNUMBER(K301),K301&gt;=B301,K301&lt;=Resumo!$H$3),IF(H301="Cancelado",OR(K301="",AND(ISNUMBER(K301),K301&gt;=B301,K301&lt;=Resumo!$H$3)),K301="")),IF(H301="Cancelado",OR(J301="",AND(ISNUMBER(J301),J301&gt;=B301)),AND(ISNUMBER(J301),J301&gt;=B301)),ISNUMBER(L301),L301&gt;=0),"OK","Revisar dados"),"Revisar dados"))</f>
      </c>
    </row>
    <row r="302">
      <c r="A302" s="6"/>
      <c r="B302" s="33" t="n"/>
      <c r="C302" s="8" t="n"/>
      <c r="D302" s="9" t="n"/>
      <c r="E302" s="10" t="n"/>
      <c r="F302" s="9" t="n"/>
      <c r="G302" s="8" t="n"/>
      <c r="H302" s="8" t="n"/>
      <c r="I302" s="8" t="n"/>
      <c r="J302" s="33" t="n"/>
      <c r="K302" s="33" t="n"/>
      <c r="L302" s="56" t="n"/>
      <c r="M302" s="32">
        <f>IF(P302&lt;&gt;"OK","",IF(H302="Cancelado","",IF(H302="Concluído",K302-B302,Resumo!$H$3-B302)))</f>
      </c>
      <c r="N302" s="6">
        <f>IF(P302="","",IF(P302&lt;&gt;"OK","Revisar dados",IF(H302="Cancelado","Cancelado",IF(H302="Concluído",IF(K302&gt;J302,"Concluído em atraso","Concluído"),IF(J302&lt;Resumo!$H$3,"Atrasado",IF(J302-Resumo!$H$3&lt;=3,"Vence em até 3 dias","No prazo"))))))</f>
      </c>
      <c r="O302" s="9" t="n"/>
      <c r="P302" s="9">
        <f>IF(COUNTA(A302:L302,O302)=0,"",IFERROR(IF(AND(A302&lt;&gt;"",COUNTIF($A$6:$A$1000,A302)=1,F302&lt;&gt;"",ISNUMBER(Resumo!$H$3),ISNUMBER(B302),B302&gt;=1,B302=INT(B302),B302&lt;=Resumo!$H$3,AND(COUNTIF(Listas!$C$6:$C$105,C302)&gt;=1,C302&lt;&gt;"",COUNTIF(Listas!$A$6:$A$105,G302)=1,G302&lt;&gt;"",OR(H302="A fazer",H302="Em andamento",H302="Aguardando cliente",H302="Aguardando pagamento",H302="Concluído",H302="Cancelado"),OR(I302="Alta",I302="Média",I302="Baixa")),IF(H302="Concluído",AND(ISNUMBER(K302),K302&gt;=B302,K302&lt;=Resumo!$H$3),IF(H302="Cancelado",OR(K302="",AND(ISNUMBER(K302),K302&gt;=B302,K302&lt;=Resumo!$H$3)),K302="")),IF(H302="Cancelado",OR(J302="",AND(ISNUMBER(J302),J302&gt;=B302)),AND(ISNUMBER(J302),J302&gt;=B302)),ISNUMBER(L302),L302&gt;=0),"OK","Revisar dados"),"Revisar dados"))</f>
      </c>
    </row>
    <row r="303">
      <c r="A303" s="13"/>
      <c r="B303" s="33" t="n"/>
      <c r="C303" s="8" t="n"/>
      <c r="D303" s="9" t="n"/>
      <c r="E303" s="10" t="n"/>
      <c r="F303" s="9" t="n"/>
      <c r="G303" s="8" t="n"/>
      <c r="H303" s="8" t="n"/>
      <c r="I303" s="8" t="n"/>
      <c r="J303" s="33" t="n"/>
      <c r="K303" s="33" t="n"/>
      <c r="L303" s="56" t="n"/>
      <c r="M303" s="34">
        <f>IF(P303&lt;&gt;"OK","",IF(H303="Cancelado","",IF(H303="Concluído",K303-B303,Resumo!$H$3-B303)))</f>
      </c>
      <c r="N303" s="13">
        <f>IF(P303="","",IF(P303&lt;&gt;"OK","Revisar dados",IF(H303="Cancelado","Cancelado",IF(H303="Concluído",IF(K303&gt;J303,"Concluído em atraso","Concluído"),IF(J303&lt;Resumo!$H$3,"Atrasado",IF(J303-Resumo!$H$3&lt;=3,"Vence em até 3 dias","No prazo"))))))</f>
      </c>
      <c r="O303" s="9" t="n"/>
      <c r="P303" s="9">
        <f>IF(COUNTA(A303:L303,O303)=0,"",IFERROR(IF(AND(A303&lt;&gt;"",COUNTIF($A$6:$A$1000,A303)=1,F303&lt;&gt;"",ISNUMBER(Resumo!$H$3),ISNUMBER(B303),B303&gt;=1,B303=INT(B303),B303&lt;=Resumo!$H$3,AND(COUNTIF(Listas!$C$6:$C$105,C303)&gt;=1,C303&lt;&gt;"",COUNTIF(Listas!$A$6:$A$105,G303)=1,G303&lt;&gt;"",OR(H303="A fazer",H303="Em andamento",H303="Aguardando cliente",H303="Aguardando pagamento",H303="Concluído",H303="Cancelado"),OR(I303="Alta",I303="Média",I303="Baixa")),IF(H303="Concluído",AND(ISNUMBER(K303),K303&gt;=B303,K303&lt;=Resumo!$H$3),IF(H303="Cancelado",OR(K303="",AND(ISNUMBER(K303),K303&gt;=B303,K303&lt;=Resumo!$H$3)),K303="")),IF(H303="Cancelado",OR(J303="",AND(ISNUMBER(J303),J303&gt;=B303)),AND(ISNUMBER(J303),J303&gt;=B303)),ISNUMBER(L303),L303&gt;=0),"OK","Revisar dados"),"Revisar dados"))</f>
      </c>
    </row>
    <row r="304">
      <c r="A304" s="6"/>
      <c r="B304" s="33" t="n"/>
      <c r="C304" s="8" t="n"/>
      <c r="D304" s="9" t="n"/>
      <c r="E304" s="10" t="n"/>
      <c r="F304" s="9" t="n"/>
      <c r="G304" s="8" t="n"/>
      <c r="H304" s="8" t="n"/>
      <c r="I304" s="8" t="n"/>
      <c r="J304" s="33" t="n"/>
      <c r="K304" s="33" t="n"/>
      <c r="L304" s="56" t="n"/>
      <c r="M304" s="32">
        <f>IF(P304&lt;&gt;"OK","",IF(H304="Cancelado","",IF(H304="Concluído",K304-B304,Resumo!$H$3-B304)))</f>
      </c>
      <c r="N304" s="6">
        <f>IF(P304="","",IF(P304&lt;&gt;"OK","Revisar dados",IF(H304="Cancelado","Cancelado",IF(H304="Concluído",IF(K304&gt;J304,"Concluído em atraso","Concluído"),IF(J304&lt;Resumo!$H$3,"Atrasado",IF(J304-Resumo!$H$3&lt;=3,"Vence em até 3 dias","No prazo"))))))</f>
      </c>
      <c r="O304" s="9" t="n"/>
      <c r="P304" s="9">
        <f>IF(COUNTA(A304:L304,O304)=0,"",IFERROR(IF(AND(A304&lt;&gt;"",COUNTIF($A$6:$A$1000,A304)=1,F304&lt;&gt;"",ISNUMBER(Resumo!$H$3),ISNUMBER(B304),B304&gt;=1,B304=INT(B304),B304&lt;=Resumo!$H$3,AND(COUNTIF(Listas!$C$6:$C$105,C304)&gt;=1,C304&lt;&gt;"",COUNTIF(Listas!$A$6:$A$105,G304)=1,G304&lt;&gt;"",OR(H304="A fazer",H304="Em andamento",H304="Aguardando cliente",H304="Aguardando pagamento",H304="Concluído",H304="Cancelado"),OR(I304="Alta",I304="Média",I304="Baixa")),IF(H304="Concluído",AND(ISNUMBER(K304),K304&gt;=B304,K304&lt;=Resumo!$H$3),IF(H304="Cancelado",OR(K304="",AND(ISNUMBER(K304),K304&gt;=B304,K304&lt;=Resumo!$H$3)),K304="")),IF(H304="Cancelado",OR(J304="",AND(ISNUMBER(J304),J304&gt;=B304)),AND(ISNUMBER(J304),J304&gt;=B304)),ISNUMBER(L304),L304&gt;=0),"OK","Revisar dados"),"Revisar dados"))</f>
      </c>
    </row>
    <row r="305">
      <c r="A305" s="13"/>
      <c r="B305" s="33" t="n"/>
      <c r="C305" s="8" t="n"/>
      <c r="D305" s="9" t="n"/>
      <c r="E305" s="10" t="n"/>
      <c r="F305" s="9" t="n"/>
      <c r="G305" s="8" t="n"/>
      <c r="H305" s="8" t="n"/>
      <c r="I305" s="8" t="n"/>
      <c r="J305" s="33" t="n"/>
      <c r="K305" s="33" t="n"/>
      <c r="L305" s="56" t="n"/>
      <c r="M305" s="34">
        <f>IF(P305&lt;&gt;"OK","",IF(H305="Cancelado","",IF(H305="Concluído",K305-B305,Resumo!$H$3-B305)))</f>
      </c>
      <c r="N305" s="13">
        <f>IF(P305="","",IF(P305&lt;&gt;"OK","Revisar dados",IF(H305="Cancelado","Cancelado",IF(H305="Concluído",IF(K305&gt;J305,"Concluído em atraso","Concluído"),IF(J305&lt;Resumo!$H$3,"Atrasado",IF(J305-Resumo!$H$3&lt;=3,"Vence em até 3 dias","No prazo"))))))</f>
      </c>
      <c r="O305" s="9" t="n"/>
      <c r="P305" s="9">
        <f>IF(COUNTA(A305:L305,O305)=0,"",IFERROR(IF(AND(A305&lt;&gt;"",COUNTIF($A$6:$A$1000,A305)=1,F305&lt;&gt;"",ISNUMBER(Resumo!$H$3),ISNUMBER(B305),B305&gt;=1,B305=INT(B305),B305&lt;=Resumo!$H$3,AND(COUNTIF(Listas!$C$6:$C$105,C305)&gt;=1,C305&lt;&gt;"",COUNTIF(Listas!$A$6:$A$105,G305)=1,G305&lt;&gt;"",OR(H305="A fazer",H305="Em andamento",H305="Aguardando cliente",H305="Aguardando pagamento",H305="Concluído",H305="Cancelado"),OR(I305="Alta",I305="Média",I305="Baixa")),IF(H305="Concluído",AND(ISNUMBER(K305),K305&gt;=B305,K305&lt;=Resumo!$H$3),IF(H305="Cancelado",OR(K305="",AND(ISNUMBER(K305),K305&gt;=B305,K305&lt;=Resumo!$H$3)),K305="")),IF(H305="Cancelado",OR(J305="",AND(ISNUMBER(J305),J305&gt;=B305)),AND(ISNUMBER(J305),J305&gt;=B305)),ISNUMBER(L305),L305&gt;=0),"OK","Revisar dados"),"Revisar dados"))</f>
      </c>
    </row>
    <row r="306">
      <c r="A306" s="6"/>
      <c r="B306" s="33" t="n"/>
      <c r="C306" s="8" t="n"/>
      <c r="D306" s="9" t="n"/>
      <c r="E306" s="10" t="n"/>
      <c r="F306" s="9" t="n"/>
      <c r="G306" s="8" t="n"/>
      <c r="H306" s="8" t="n"/>
      <c r="I306" s="8" t="n"/>
      <c r="J306" s="33" t="n"/>
      <c r="K306" s="33" t="n"/>
      <c r="L306" s="56" t="n"/>
      <c r="M306" s="32">
        <f>IF(P306&lt;&gt;"OK","",IF(H306="Cancelado","",IF(H306="Concluído",K306-B306,Resumo!$H$3-B306)))</f>
      </c>
      <c r="N306" s="6">
        <f>IF(P306="","",IF(P306&lt;&gt;"OK","Revisar dados",IF(H306="Cancelado","Cancelado",IF(H306="Concluído",IF(K306&gt;J306,"Concluído em atraso","Concluído"),IF(J306&lt;Resumo!$H$3,"Atrasado",IF(J306-Resumo!$H$3&lt;=3,"Vence em até 3 dias","No prazo"))))))</f>
      </c>
      <c r="O306" s="9" t="n"/>
      <c r="P306" s="9">
        <f>IF(COUNTA(A306:L306,O306)=0,"",IFERROR(IF(AND(A306&lt;&gt;"",COUNTIF($A$6:$A$1000,A306)=1,F306&lt;&gt;"",ISNUMBER(Resumo!$H$3),ISNUMBER(B306),B306&gt;=1,B306=INT(B306),B306&lt;=Resumo!$H$3,AND(COUNTIF(Listas!$C$6:$C$105,C306)&gt;=1,C306&lt;&gt;"",COUNTIF(Listas!$A$6:$A$105,G306)=1,G306&lt;&gt;"",OR(H306="A fazer",H306="Em andamento",H306="Aguardando cliente",H306="Aguardando pagamento",H306="Concluído",H306="Cancelado"),OR(I306="Alta",I306="Média",I306="Baixa")),IF(H306="Concluído",AND(ISNUMBER(K306),K306&gt;=B306,K306&lt;=Resumo!$H$3),IF(H306="Cancelado",OR(K306="",AND(ISNUMBER(K306),K306&gt;=B306,K306&lt;=Resumo!$H$3)),K306="")),IF(H306="Cancelado",OR(J306="",AND(ISNUMBER(J306),J306&gt;=B306)),AND(ISNUMBER(J306),J306&gt;=B306)),ISNUMBER(L306),L306&gt;=0),"OK","Revisar dados"),"Revisar dados"))</f>
      </c>
    </row>
    <row r="307">
      <c r="A307" s="13"/>
      <c r="B307" s="33" t="n"/>
      <c r="C307" s="8" t="n"/>
      <c r="D307" s="9" t="n"/>
      <c r="E307" s="10" t="n"/>
      <c r="F307" s="9" t="n"/>
      <c r="G307" s="8" t="n"/>
      <c r="H307" s="8" t="n"/>
      <c r="I307" s="8" t="n"/>
      <c r="J307" s="33" t="n"/>
      <c r="K307" s="33" t="n"/>
      <c r="L307" s="56" t="n"/>
      <c r="M307" s="34">
        <f>IF(P307&lt;&gt;"OK","",IF(H307="Cancelado","",IF(H307="Concluído",K307-B307,Resumo!$H$3-B307)))</f>
      </c>
      <c r="N307" s="13">
        <f>IF(P307="","",IF(P307&lt;&gt;"OK","Revisar dados",IF(H307="Cancelado","Cancelado",IF(H307="Concluído",IF(K307&gt;J307,"Concluído em atraso","Concluído"),IF(J307&lt;Resumo!$H$3,"Atrasado",IF(J307-Resumo!$H$3&lt;=3,"Vence em até 3 dias","No prazo"))))))</f>
      </c>
      <c r="O307" s="9" t="n"/>
      <c r="P307" s="9">
        <f>IF(COUNTA(A307:L307,O307)=0,"",IFERROR(IF(AND(A307&lt;&gt;"",COUNTIF($A$6:$A$1000,A307)=1,F307&lt;&gt;"",ISNUMBER(Resumo!$H$3),ISNUMBER(B307),B307&gt;=1,B307=INT(B307),B307&lt;=Resumo!$H$3,AND(COUNTIF(Listas!$C$6:$C$105,C307)&gt;=1,C307&lt;&gt;"",COUNTIF(Listas!$A$6:$A$105,G307)=1,G307&lt;&gt;"",OR(H307="A fazer",H307="Em andamento",H307="Aguardando cliente",H307="Aguardando pagamento",H307="Concluído",H307="Cancelado"),OR(I307="Alta",I307="Média",I307="Baixa")),IF(H307="Concluído",AND(ISNUMBER(K307),K307&gt;=B307,K307&lt;=Resumo!$H$3),IF(H307="Cancelado",OR(K307="",AND(ISNUMBER(K307),K307&gt;=B307,K307&lt;=Resumo!$H$3)),K307="")),IF(H307="Cancelado",OR(J307="",AND(ISNUMBER(J307),J307&gt;=B307)),AND(ISNUMBER(J307),J307&gt;=B307)),ISNUMBER(L307),L307&gt;=0),"OK","Revisar dados"),"Revisar dados"))</f>
      </c>
    </row>
    <row r="308">
      <c r="A308" s="6"/>
      <c r="B308" s="33" t="n"/>
      <c r="C308" s="8" t="n"/>
      <c r="D308" s="9" t="n"/>
      <c r="E308" s="10" t="n"/>
      <c r="F308" s="9" t="n"/>
      <c r="G308" s="8" t="n"/>
      <c r="H308" s="8" t="n"/>
      <c r="I308" s="8" t="n"/>
      <c r="J308" s="33" t="n"/>
      <c r="K308" s="33" t="n"/>
      <c r="L308" s="56" t="n"/>
      <c r="M308" s="32">
        <f>IF(P308&lt;&gt;"OK","",IF(H308="Cancelado","",IF(H308="Concluído",K308-B308,Resumo!$H$3-B308)))</f>
      </c>
      <c r="N308" s="6">
        <f>IF(P308="","",IF(P308&lt;&gt;"OK","Revisar dados",IF(H308="Cancelado","Cancelado",IF(H308="Concluído",IF(K308&gt;J308,"Concluído em atraso","Concluído"),IF(J308&lt;Resumo!$H$3,"Atrasado",IF(J308-Resumo!$H$3&lt;=3,"Vence em até 3 dias","No prazo"))))))</f>
      </c>
      <c r="O308" s="9" t="n"/>
      <c r="P308" s="9">
        <f>IF(COUNTA(A308:L308,O308)=0,"",IFERROR(IF(AND(A308&lt;&gt;"",COUNTIF($A$6:$A$1000,A308)=1,F308&lt;&gt;"",ISNUMBER(Resumo!$H$3),ISNUMBER(B308),B308&gt;=1,B308=INT(B308),B308&lt;=Resumo!$H$3,AND(COUNTIF(Listas!$C$6:$C$105,C308)&gt;=1,C308&lt;&gt;"",COUNTIF(Listas!$A$6:$A$105,G308)=1,G308&lt;&gt;"",OR(H308="A fazer",H308="Em andamento",H308="Aguardando cliente",H308="Aguardando pagamento",H308="Concluído",H308="Cancelado"),OR(I308="Alta",I308="Média",I308="Baixa")),IF(H308="Concluído",AND(ISNUMBER(K308),K308&gt;=B308,K308&lt;=Resumo!$H$3),IF(H308="Cancelado",OR(K308="",AND(ISNUMBER(K308),K308&gt;=B308,K308&lt;=Resumo!$H$3)),K308="")),IF(H308="Cancelado",OR(J308="",AND(ISNUMBER(J308),J308&gt;=B308)),AND(ISNUMBER(J308),J308&gt;=B308)),ISNUMBER(L308),L308&gt;=0),"OK","Revisar dados"),"Revisar dados"))</f>
      </c>
    </row>
    <row r="309">
      <c r="A309" s="13"/>
      <c r="B309" s="33" t="n"/>
      <c r="C309" s="8" t="n"/>
      <c r="D309" s="9" t="n"/>
      <c r="E309" s="10" t="n"/>
      <c r="F309" s="9" t="n"/>
      <c r="G309" s="8" t="n"/>
      <c r="H309" s="8" t="n"/>
      <c r="I309" s="8" t="n"/>
      <c r="J309" s="33" t="n"/>
      <c r="K309" s="33" t="n"/>
      <c r="L309" s="56" t="n"/>
      <c r="M309" s="34">
        <f>IF(P309&lt;&gt;"OK","",IF(H309="Cancelado","",IF(H309="Concluído",K309-B309,Resumo!$H$3-B309)))</f>
      </c>
      <c r="N309" s="13">
        <f>IF(P309="","",IF(P309&lt;&gt;"OK","Revisar dados",IF(H309="Cancelado","Cancelado",IF(H309="Concluído",IF(K309&gt;J309,"Concluído em atraso","Concluído"),IF(J309&lt;Resumo!$H$3,"Atrasado",IF(J309-Resumo!$H$3&lt;=3,"Vence em até 3 dias","No prazo"))))))</f>
      </c>
      <c r="O309" s="9" t="n"/>
      <c r="P309" s="9">
        <f>IF(COUNTA(A309:L309,O309)=0,"",IFERROR(IF(AND(A309&lt;&gt;"",COUNTIF($A$6:$A$1000,A309)=1,F309&lt;&gt;"",ISNUMBER(Resumo!$H$3),ISNUMBER(B309),B309&gt;=1,B309=INT(B309),B309&lt;=Resumo!$H$3,AND(COUNTIF(Listas!$C$6:$C$105,C309)&gt;=1,C309&lt;&gt;"",COUNTIF(Listas!$A$6:$A$105,G309)=1,G309&lt;&gt;"",OR(H309="A fazer",H309="Em andamento",H309="Aguardando cliente",H309="Aguardando pagamento",H309="Concluído",H309="Cancelado"),OR(I309="Alta",I309="Média",I309="Baixa")),IF(H309="Concluído",AND(ISNUMBER(K309),K309&gt;=B309,K309&lt;=Resumo!$H$3),IF(H309="Cancelado",OR(K309="",AND(ISNUMBER(K309),K309&gt;=B309,K309&lt;=Resumo!$H$3)),K309="")),IF(H309="Cancelado",OR(J309="",AND(ISNUMBER(J309),J309&gt;=B309)),AND(ISNUMBER(J309),J309&gt;=B309)),ISNUMBER(L309),L309&gt;=0),"OK","Revisar dados"),"Revisar dados"))</f>
      </c>
    </row>
    <row r="310">
      <c r="A310" s="6"/>
      <c r="B310" s="33" t="n"/>
      <c r="C310" s="8" t="n"/>
      <c r="D310" s="9" t="n"/>
      <c r="E310" s="10" t="n"/>
      <c r="F310" s="9" t="n"/>
      <c r="G310" s="8" t="n"/>
      <c r="H310" s="8" t="n"/>
      <c r="I310" s="8" t="n"/>
      <c r="J310" s="33" t="n"/>
      <c r="K310" s="33" t="n"/>
      <c r="L310" s="56" t="n"/>
      <c r="M310" s="32">
        <f>IF(P310&lt;&gt;"OK","",IF(H310="Cancelado","",IF(H310="Concluído",K310-B310,Resumo!$H$3-B310)))</f>
      </c>
      <c r="N310" s="6">
        <f>IF(P310="","",IF(P310&lt;&gt;"OK","Revisar dados",IF(H310="Cancelado","Cancelado",IF(H310="Concluído",IF(K310&gt;J310,"Concluído em atraso","Concluído"),IF(J310&lt;Resumo!$H$3,"Atrasado",IF(J310-Resumo!$H$3&lt;=3,"Vence em até 3 dias","No prazo"))))))</f>
      </c>
      <c r="O310" s="9" t="n"/>
      <c r="P310" s="9">
        <f>IF(COUNTA(A310:L310,O310)=0,"",IFERROR(IF(AND(A310&lt;&gt;"",COUNTIF($A$6:$A$1000,A310)=1,F310&lt;&gt;"",ISNUMBER(Resumo!$H$3),ISNUMBER(B310),B310&gt;=1,B310=INT(B310),B310&lt;=Resumo!$H$3,AND(COUNTIF(Listas!$C$6:$C$105,C310)&gt;=1,C310&lt;&gt;"",COUNTIF(Listas!$A$6:$A$105,G310)=1,G310&lt;&gt;"",OR(H310="A fazer",H310="Em andamento",H310="Aguardando cliente",H310="Aguardando pagamento",H310="Concluído",H310="Cancelado"),OR(I310="Alta",I310="Média",I310="Baixa")),IF(H310="Concluído",AND(ISNUMBER(K310),K310&gt;=B310,K310&lt;=Resumo!$H$3),IF(H310="Cancelado",OR(K310="",AND(ISNUMBER(K310),K310&gt;=B310,K310&lt;=Resumo!$H$3)),K310="")),IF(H310="Cancelado",OR(J310="",AND(ISNUMBER(J310),J310&gt;=B310)),AND(ISNUMBER(J310),J310&gt;=B310)),ISNUMBER(L310),L310&gt;=0),"OK","Revisar dados"),"Revisar dados"))</f>
      </c>
    </row>
    <row r="311">
      <c r="A311" s="13"/>
      <c r="B311" s="33" t="n"/>
      <c r="C311" s="8" t="n"/>
      <c r="D311" s="9" t="n"/>
      <c r="E311" s="10" t="n"/>
      <c r="F311" s="9" t="n"/>
      <c r="G311" s="8" t="n"/>
      <c r="H311" s="8" t="n"/>
      <c r="I311" s="8" t="n"/>
      <c r="J311" s="33" t="n"/>
      <c r="K311" s="33" t="n"/>
      <c r="L311" s="56" t="n"/>
      <c r="M311" s="34">
        <f>IF(P311&lt;&gt;"OK","",IF(H311="Cancelado","",IF(H311="Concluído",K311-B311,Resumo!$H$3-B311)))</f>
      </c>
      <c r="N311" s="13">
        <f>IF(P311="","",IF(P311&lt;&gt;"OK","Revisar dados",IF(H311="Cancelado","Cancelado",IF(H311="Concluído",IF(K311&gt;J311,"Concluído em atraso","Concluído"),IF(J311&lt;Resumo!$H$3,"Atrasado",IF(J311-Resumo!$H$3&lt;=3,"Vence em até 3 dias","No prazo"))))))</f>
      </c>
      <c r="O311" s="9" t="n"/>
      <c r="P311" s="9">
        <f>IF(COUNTA(A311:L311,O311)=0,"",IFERROR(IF(AND(A311&lt;&gt;"",COUNTIF($A$6:$A$1000,A311)=1,F311&lt;&gt;"",ISNUMBER(Resumo!$H$3),ISNUMBER(B311),B311&gt;=1,B311=INT(B311),B311&lt;=Resumo!$H$3,AND(COUNTIF(Listas!$C$6:$C$105,C311)&gt;=1,C311&lt;&gt;"",COUNTIF(Listas!$A$6:$A$105,G311)=1,G311&lt;&gt;"",OR(H311="A fazer",H311="Em andamento",H311="Aguardando cliente",H311="Aguardando pagamento",H311="Concluído",H311="Cancelado"),OR(I311="Alta",I311="Média",I311="Baixa")),IF(H311="Concluído",AND(ISNUMBER(K311),K311&gt;=B311,K311&lt;=Resumo!$H$3),IF(H311="Cancelado",OR(K311="",AND(ISNUMBER(K311),K311&gt;=B311,K311&lt;=Resumo!$H$3)),K311="")),IF(H311="Cancelado",OR(J311="",AND(ISNUMBER(J311),J311&gt;=B311)),AND(ISNUMBER(J311),J311&gt;=B311)),ISNUMBER(L311),L311&gt;=0),"OK","Revisar dados"),"Revisar dados"))</f>
      </c>
    </row>
    <row r="312">
      <c r="A312" s="6"/>
      <c r="B312" s="33" t="n"/>
      <c r="C312" s="8" t="n"/>
      <c r="D312" s="9" t="n"/>
      <c r="E312" s="10" t="n"/>
      <c r="F312" s="9" t="n"/>
      <c r="G312" s="8" t="n"/>
      <c r="H312" s="8" t="n"/>
      <c r="I312" s="8" t="n"/>
      <c r="J312" s="33" t="n"/>
      <c r="K312" s="33" t="n"/>
      <c r="L312" s="56" t="n"/>
      <c r="M312" s="32">
        <f>IF(P312&lt;&gt;"OK","",IF(H312="Cancelado","",IF(H312="Concluído",K312-B312,Resumo!$H$3-B312)))</f>
      </c>
      <c r="N312" s="6">
        <f>IF(P312="","",IF(P312&lt;&gt;"OK","Revisar dados",IF(H312="Cancelado","Cancelado",IF(H312="Concluído",IF(K312&gt;J312,"Concluído em atraso","Concluído"),IF(J312&lt;Resumo!$H$3,"Atrasado",IF(J312-Resumo!$H$3&lt;=3,"Vence em até 3 dias","No prazo"))))))</f>
      </c>
      <c r="O312" s="9" t="n"/>
      <c r="P312" s="9">
        <f>IF(COUNTA(A312:L312,O312)=0,"",IFERROR(IF(AND(A312&lt;&gt;"",COUNTIF($A$6:$A$1000,A312)=1,F312&lt;&gt;"",ISNUMBER(Resumo!$H$3),ISNUMBER(B312),B312&gt;=1,B312=INT(B312),B312&lt;=Resumo!$H$3,AND(COUNTIF(Listas!$C$6:$C$105,C312)&gt;=1,C312&lt;&gt;"",COUNTIF(Listas!$A$6:$A$105,G312)=1,G312&lt;&gt;"",OR(H312="A fazer",H312="Em andamento",H312="Aguardando cliente",H312="Aguardando pagamento",H312="Concluído",H312="Cancelado"),OR(I312="Alta",I312="Média",I312="Baixa")),IF(H312="Concluído",AND(ISNUMBER(K312),K312&gt;=B312,K312&lt;=Resumo!$H$3),IF(H312="Cancelado",OR(K312="",AND(ISNUMBER(K312),K312&gt;=B312,K312&lt;=Resumo!$H$3)),K312="")),IF(H312="Cancelado",OR(J312="",AND(ISNUMBER(J312),J312&gt;=B312)),AND(ISNUMBER(J312),J312&gt;=B312)),ISNUMBER(L312),L312&gt;=0),"OK","Revisar dados"),"Revisar dados"))</f>
      </c>
    </row>
    <row r="313">
      <c r="A313" s="13"/>
      <c r="B313" s="33" t="n"/>
      <c r="C313" s="8" t="n"/>
      <c r="D313" s="9" t="n"/>
      <c r="E313" s="10" t="n"/>
      <c r="F313" s="9" t="n"/>
      <c r="G313" s="8" t="n"/>
      <c r="H313" s="8" t="n"/>
      <c r="I313" s="8" t="n"/>
      <c r="J313" s="33" t="n"/>
      <c r="K313" s="33" t="n"/>
      <c r="L313" s="56" t="n"/>
      <c r="M313" s="34">
        <f>IF(P313&lt;&gt;"OK","",IF(H313="Cancelado","",IF(H313="Concluído",K313-B313,Resumo!$H$3-B313)))</f>
      </c>
      <c r="N313" s="13">
        <f>IF(P313="","",IF(P313&lt;&gt;"OK","Revisar dados",IF(H313="Cancelado","Cancelado",IF(H313="Concluído",IF(K313&gt;J313,"Concluído em atraso","Concluído"),IF(J313&lt;Resumo!$H$3,"Atrasado",IF(J313-Resumo!$H$3&lt;=3,"Vence em até 3 dias","No prazo"))))))</f>
      </c>
      <c r="O313" s="9" t="n"/>
      <c r="P313" s="9">
        <f>IF(COUNTA(A313:L313,O313)=0,"",IFERROR(IF(AND(A313&lt;&gt;"",COUNTIF($A$6:$A$1000,A313)=1,F313&lt;&gt;"",ISNUMBER(Resumo!$H$3),ISNUMBER(B313),B313&gt;=1,B313=INT(B313),B313&lt;=Resumo!$H$3,AND(COUNTIF(Listas!$C$6:$C$105,C313)&gt;=1,C313&lt;&gt;"",COUNTIF(Listas!$A$6:$A$105,G313)=1,G313&lt;&gt;"",OR(H313="A fazer",H313="Em andamento",H313="Aguardando cliente",H313="Aguardando pagamento",H313="Concluído",H313="Cancelado"),OR(I313="Alta",I313="Média",I313="Baixa")),IF(H313="Concluído",AND(ISNUMBER(K313),K313&gt;=B313,K313&lt;=Resumo!$H$3),IF(H313="Cancelado",OR(K313="",AND(ISNUMBER(K313),K313&gt;=B313,K313&lt;=Resumo!$H$3)),K313="")),IF(H313="Cancelado",OR(J313="",AND(ISNUMBER(J313),J313&gt;=B313)),AND(ISNUMBER(J313),J313&gt;=B313)),ISNUMBER(L313),L313&gt;=0),"OK","Revisar dados"),"Revisar dados"))</f>
      </c>
    </row>
    <row r="314">
      <c r="A314" s="6"/>
      <c r="B314" s="33" t="n"/>
      <c r="C314" s="8" t="n"/>
      <c r="D314" s="9" t="n"/>
      <c r="E314" s="10" t="n"/>
      <c r="F314" s="9" t="n"/>
      <c r="G314" s="8" t="n"/>
      <c r="H314" s="8" t="n"/>
      <c r="I314" s="8" t="n"/>
      <c r="J314" s="33" t="n"/>
      <c r="K314" s="33" t="n"/>
      <c r="L314" s="56" t="n"/>
      <c r="M314" s="32">
        <f>IF(P314&lt;&gt;"OK","",IF(H314="Cancelado","",IF(H314="Concluído",K314-B314,Resumo!$H$3-B314)))</f>
      </c>
      <c r="N314" s="6">
        <f>IF(P314="","",IF(P314&lt;&gt;"OK","Revisar dados",IF(H314="Cancelado","Cancelado",IF(H314="Concluído",IF(K314&gt;J314,"Concluído em atraso","Concluído"),IF(J314&lt;Resumo!$H$3,"Atrasado",IF(J314-Resumo!$H$3&lt;=3,"Vence em até 3 dias","No prazo"))))))</f>
      </c>
      <c r="O314" s="9" t="n"/>
      <c r="P314" s="9">
        <f>IF(COUNTA(A314:L314,O314)=0,"",IFERROR(IF(AND(A314&lt;&gt;"",COUNTIF($A$6:$A$1000,A314)=1,F314&lt;&gt;"",ISNUMBER(Resumo!$H$3),ISNUMBER(B314),B314&gt;=1,B314=INT(B314),B314&lt;=Resumo!$H$3,AND(COUNTIF(Listas!$C$6:$C$105,C314)&gt;=1,C314&lt;&gt;"",COUNTIF(Listas!$A$6:$A$105,G314)=1,G314&lt;&gt;"",OR(H314="A fazer",H314="Em andamento",H314="Aguardando cliente",H314="Aguardando pagamento",H314="Concluído",H314="Cancelado"),OR(I314="Alta",I314="Média",I314="Baixa")),IF(H314="Concluído",AND(ISNUMBER(K314),K314&gt;=B314,K314&lt;=Resumo!$H$3),IF(H314="Cancelado",OR(K314="",AND(ISNUMBER(K314),K314&gt;=B314,K314&lt;=Resumo!$H$3)),K314="")),IF(H314="Cancelado",OR(J314="",AND(ISNUMBER(J314),J314&gt;=B314)),AND(ISNUMBER(J314),J314&gt;=B314)),ISNUMBER(L314),L314&gt;=0),"OK","Revisar dados"),"Revisar dados"))</f>
      </c>
    </row>
    <row r="315">
      <c r="A315" s="13"/>
      <c r="B315" s="33" t="n"/>
      <c r="C315" s="8" t="n"/>
      <c r="D315" s="9" t="n"/>
      <c r="E315" s="10" t="n"/>
      <c r="F315" s="9" t="n"/>
      <c r="G315" s="8" t="n"/>
      <c r="H315" s="8" t="n"/>
      <c r="I315" s="8" t="n"/>
      <c r="J315" s="33" t="n"/>
      <c r="K315" s="33" t="n"/>
      <c r="L315" s="56" t="n"/>
      <c r="M315" s="34">
        <f>IF(P315&lt;&gt;"OK","",IF(H315="Cancelado","",IF(H315="Concluído",K315-B315,Resumo!$H$3-B315)))</f>
      </c>
      <c r="N315" s="13">
        <f>IF(P315="","",IF(P315&lt;&gt;"OK","Revisar dados",IF(H315="Cancelado","Cancelado",IF(H315="Concluído",IF(K315&gt;J315,"Concluído em atraso","Concluído"),IF(J315&lt;Resumo!$H$3,"Atrasado",IF(J315-Resumo!$H$3&lt;=3,"Vence em até 3 dias","No prazo"))))))</f>
      </c>
      <c r="O315" s="9" t="n"/>
      <c r="P315" s="9">
        <f>IF(COUNTA(A315:L315,O315)=0,"",IFERROR(IF(AND(A315&lt;&gt;"",COUNTIF($A$6:$A$1000,A315)=1,F315&lt;&gt;"",ISNUMBER(Resumo!$H$3),ISNUMBER(B315),B315&gt;=1,B315=INT(B315),B315&lt;=Resumo!$H$3,AND(COUNTIF(Listas!$C$6:$C$105,C315)&gt;=1,C315&lt;&gt;"",COUNTIF(Listas!$A$6:$A$105,G315)=1,G315&lt;&gt;"",OR(H315="A fazer",H315="Em andamento",H315="Aguardando cliente",H315="Aguardando pagamento",H315="Concluído",H315="Cancelado"),OR(I315="Alta",I315="Média",I315="Baixa")),IF(H315="Concluído",AND(ISNUMBER(K315),K315&gt;=B315,K315&lt;=Resumo!$H$3),IF(H315="Cancelado",OR(K315="",AND(ISNUMBER(K315),K315&gt;=B315,K315&lt;=Resumo!$H$3)),K315="")),IF(H315="Cancelado",OR(J315="",AND(ISNUMBER(J315),J315&gt;=B315)),AND(ISNUMBER(J315),J315&gt;=B315)),ISNUMBER(L315),L315&gt;=0),"OK","Revisar dados"),"Revisar dados"))</f>
      </c>
    </row>
    <row r="316">
      <c r="A316" s="6"/>
      <c r="B316" s="33" t="n"/>
      <c r="C316" s="8" t="n"/>
      <c r="D316" s="9" t="n"/>
      <c r="E316" s="10" t="n"/>
      <c r="F316" s="9" t="n"/>
      <c r="G316" s="8" t="n"/>
      <c r="H316" s="8" t="n"/>
      <c r="I316" s="8" t="n"/>
      <c r="J316" s="33" t="n"/>
      <c r="K316" s="33" t="n"/>
      <c r="L316" s="56" t="n"/>
      <c r="M316" s="32">
        <f>IF(P316&lt;&gt;"OK","",IF(H316="Cancelado","",IF(H316="Concluído",K316-B316,Resumo!$H$3-B316)))</f>
      </c>
      <c r="N316" s="6">
        <f>IF(P316="","",IF(P316&lt;&gt;"OK","Revisar dados",IF(H316="Cancelado","Cancelado",IF(H316="Concluído",IF(K316&gt;J316,"Concluído em atraso","Concluído"),IF(J316&lt;Resumo!$H$3,"Atrasado",IF(J316-Resumo!$H$3&lt;=3,"Vence em até 3 dias","No prazo"))))))</f>
      </c>
      <c r="O316" s="9" t="n"/>
      <c r="P316" s="9">
        <f>IF(COUNTA(A316:L316,O316)=0,"",IFERROR(IF(AND(A316&lt;&gt;"",COUNTIF($A$6:$A$1000,A316)=1,F316&lt;&gt;"",ISNUMBER(Resumo!$H$3),ISNUMBER(B316),B316&gt;=1,B316=INT(B316),B316&lt;=Resumo!$H$3,AND(COUNTIF(Listas!$C$6:$C$105,C316)&gt;=1,C316&lt;&gt;"",COUNTIF(Listas!$A$6:$A$105,G316)=1,G316&lt;&gt;"",OR(H316="A fazer",H316="Em andamento",H316="Aguardando cliente",H316="Aguardando pagamento",H316="Concluído",H316="Cancelado"),OR(I316="Alta",I316="Média",I316="Baixa")),IF(H316="Concluído",AND(ISNUMBER(K316),K316&gt;=B316,K316&lt;=Resumo!$H$3),IF(H316="Cancelado",OR(K316="",AND(ISNUMBER(K316),K316&gt;=B316,K316&lt;=Resumo!$H$3)),K316="")),IF(H316="Cancelado",OR(J316="",AND(ISNUMBER(J316),J316&gt;=B316)),AND(ISNUMBER(J316),J316&gt;=B316)),ISNUMBER(L316),L316&gt;=0),"OK","Revisar dados"),"Revisar dados"))</f>
      </c>
    </row>
    <row r="317">
      <c r="A317" s="13"/>
      <c r="B317" s="33" t="n"/>
      <c r="C317" s="8" t="n"/>
      <c r="D317" s="9" t="n"/>
      <c r="E317" s="10" t="n"/>
      <c r="F317" s="9" t="n"/>
      <c r="G317" s="8" t="n"/>
      <c r="H317" s="8" t="n"/>
      <c r="I317" s="8" t="n"/>
      <c r="J317" s="33" t="n"/>
      <c r="K317" s="33" t="n"/>
      <c r="L317" s="56" t="n"/>
      <c r="M317" s="34">
        <f>IF(P317&lt;&gt;"OK","",IF(H317="Cancelado","",IF(H317="Concluído",K317-B317,Resumo!$H$3-B317)))</f>
      </c>
      <c r="N317" s="13">
        <f>IF(P317="","",IF(P317&lt;&gt;"OK","Revisar dados",IF(H317="Cancelado","Cancelado",IF(H317="Concluído",IF(K317&gt;J317,"Concluído em atraso","Concluído"),IF(J317&lt;Resumo!$H$3,"Atrasado",IF(J317-Resumo!$H$3&lt;=3,"Vence em até 3 dias","No prazo"))))))</f>
      </c>
      <c r="O317" s="9" t="n"/>
      <c r="P317" s="9">
        <f>IF(COUNTA(A317:L317,O317)=0,"",IFERROR(IF(AND(A317&lt;&gt;"",COUNTIF($A$6:$A$1000,A317)=1,F317&lt;&gt;"",ISNUMBER(Resumo!$H$3),ISNUMBER(B317),B317&gt;=1,B317=INT(B317),B317&lt;=Resumo!$H$3,AND(COUNTIF(Listas!$C$6:$C$105,C317)&gt;=1,C317&lt;&gt;"",COUNTIF(Listas!$A$6:$A$105,G317)=1,G317&lt;&gt;"",OR(H317="A fazer",H317="Em andamento",H317="Aguardando cliente",H317="Aguardando pagamento",H317="Concluído",H317="Cancelado"),OR(I317="Alta",I317="Média",I317="Baixa")),IF(H317="Concluído",AND(ISNUMBER(K317),K317&gt;=B317,K317&lt;=Resumo!$H$3),IF(H317="Cancelado",OR(K317="",AND(ISNUMBER(K317),K317&gt;=B317,K317&lt;=Resumo!$H$3)),K317="")),IF(H317="Cancelado",OR(J317="",AND(ISNUMBER(J317),J317&gt;=B317)),AND(ISNUMBER(J317),J317&gt;=B317)),ISNUMBER(L317),L317&gt;=0),"OK","Revisar dados"),"Revisar dados"))</f>
      </c>
    </row>
    <row r="318">
      <c r="A318" s="6"/>
      <c r="B318" s="33" t="n"/>
      <c r="C318" s="8" t="n"/>
      <c r="D318" s="9" t="n"/>
      <c r="E318" s="10" t="n"/>
      <c r="F318" s="9" t="n"/>
      <c r="G318" s="8" t="n"/>
      <c r="H318" s="8" t="n"/>
      <c r="I318" s="8" t="n"/>
      <c r="J318" s="33" t="n"/>
      <c r="K318" s="33" t="n"/>
      <c r="L318" s="56" t="n"/>
      <c r="M318" s="32">
        <f>IF(P318&lt;&gt;"OK","",IF(H318="Cancelado","",IF(H318="Concluído",K318-B318,Resumo!$H$3-B318)))</f>
      </c>
      <c r="N318" s="6">
        <f>IF(P318="","",IF(P318&lt;&gt;"OK","Revisar dados",IF(H318="Cancelado","Cancelado",IF(H318="Concluído",IF(K318&gt;J318,"Concluído em atraso","Concluído"),IF(J318&lt;Resumo!$H$3,"Atrasado",IF(J318-Resumo!$H$3&lt;=3,"Vence em até 3 dias","No prazo"))))))</f>
      </c>
      <c r="O318" s="9" t="n"/>
      <c r="P318" s="9">
        <f>IF(COUNTA(A318:L318,O318)=0,"",IFERROR(IF(AND(A318&lt;&gt;"",COUNTIF($A$6:$A$1000,A318)=1,F318&lt;&gt;"",ISNUMBER(Resumo!$H$3),ISNUMBER(B318),B318&gt;=1,B318=INT(B318),B318&lt;=Resumo!$H$3,AND(COUNTIF(Listas!$C$6:$C$105,C318)&gt;=1,C318&lt;&gt;"",COUNTIF(Listas!$A$6:$A$105,G318)=1,G318&lt;&gt;"",OR(H318="A fazer",H318="Em andamento",H318="Aguardando cliente",H318="Aguardando pagamento",H318="Concluído",H318="Cancelado"),OR(I318="Alta",I318="Média",I318="Baixa")),IF(H318="Concluído",AND(ISNUMBER(K318),K318&gt;=B318,K318&lt;=Resumo!$H$3),IF(H318="Cancelado",OR(K318="",AND(ISNUMBER(K318),K318&gt;=B318,K318&lt;=Resumo!$H$3)),K318="")),IF(H318="Cancelado",OR(J318="",AND(ISNUMBER(J318),J318&gt;=B318)),AND(ISNUMBER(J318),J318&gt;=B318)),ISNUMBER(L318),L318&gt;=0),"OK","Revisar dados"),"Revisar dados"))</f>
      </c>
    </row>
    <row r="319">
      <c r="A319" s="13"/>
      <c r="B319" s="33" t="n"/>
      <c r="C319" s="8" t="n"/>
      <c r="D319" s="9" t="n"/>
      <c r="E319" s="10" t="n"/>
      <c r="F319" s="9" t="n"/>
      <c r="G319" s="8" t="n"/>
      <c r="H319" s="8" t="n"/>
      <c r="I319" s="8" t="n"/>
      <c r="J319" s="33" t="n"/>
      <c r="K319" s="33" t="n"/>
      <c r="L319" s="56" t="n"/>
      <c r="M319" s="34">
        <f>IF(P319&lt;&gt;"OK","",IF(H319="Cancelado","",IF(H319="Concluído",K319-B319,Resumo!$H$3-B319)))</f>
      </c>
      <c r="N319" s="13">
        <f>IF(P319="","",IF(P319&lt;&gt;"OK","Revisar dados",IF(H319="Cancelado","Cancelado",IF(H319="Concluído",IF(K319&gt;J319,"Concluído em atraso","Concluído"),IF(J319&lt;Resumo!$H$3,"Atrasado",IF(J319-Resumo!$H$3&lt;=3,"Vence em até 3 dias","No prazo"))))))</f>
      </c>
      <c r="O319" s="9" t="n"/>
      <c r="P319" s="9">
        <f>IF(COUNTA(A319:L319,O319)=0,"",IFERROR(IF(AND(A319&lt;&gt;"",COUNTIF($A$6:$A$1000,A319)=1,F319&lt;&gt;"",ISNUMBER(Resumo!$H$3),ISNUMBER(B319),B319&gt;=1,B319=INT(B319),B319&lt;=Resumo!$H$3,AND(COUNTIF(Listas!$C$6:$C$105,C319)&gt;=1,C319&lt;&gt;"",COUNTIF(Listas!$A$6:$A$105,G319)=1,G319&lt;&gt;"",OR(H319="A fazer",H319="Em andamento",H319="Aguardando cliente",H319="Aguardando pagamento",H319="Concluído",H319="Cancelado"),OR(I319="Alta",I319="Média",I319="Baixa")),IF(H319="Concluído",AND(ISNUMBER(K319),K319&gt;=B319,K319&lt;=Resumo!$H$3),IF(H319="Cancelado",OR(K319="",AND(ISNUMBER(K319),K319&gt;=B319,K319&lt;=Resumo!$H$3)),K319="")),IF(H319="Cancelado",OR(J319="",AND(ISNUMBER(J319),J319&gt;=B319)),AND(ISNUMBER(J319),J319&gt;=B319)),ISNUMBER(L319),L319&gt;=0),"OK","Revisar dados"),"Revisar dados"))</f>
      </c>
    </row>
    <row r="320">
      <c r="A320" s="6"/>
      <c r="B320" s="33" t="n"/>
      <c r="C320" s="8" t="n"/>
      <c r="D320" s="9" t="n"/>
      <c r="E320" s="10" t="n"/>
      <c r="F320" s="9" t="n"/>
      <c r="G320" s="8" t="n"/>
      <c r="H320" s="8" t="n"/>
      <c r="I320" s="8" t="n"/>
      <c r="J320" s="33" t="n"/>
      <c r="K320" s="33" t="n"/>
      <c r="L320" s="56" t="n"/>
      <c r="M320" s="32">
        <f>IF(P320&lt;&gt;"OK","",IF(H320="Cancelado","",IF(H320="Concluído",K320-B320,Resumo!$H$3-B320)))</f>
      </c>
      <c r="N320" s="6">
        <f>IF(P320="","",IF(P320&lt;&gt;"OK","Revisar dados",IF(H320="Cancelado","Cancelado",IF(H320="Concluído",IF(K320&gt;J320,"Concluído em atraso","Concluído"),IF(J320&lt;Resumo!$H$3,"Atrasado",IF(J320-Resumo!$H$3&lt;=3,"Vence em até 3 dias","No prazo"))))))</f>
      </c>
      <c r="O320" s="9" t="n"/>
      <c r="P320" s="9">
        <f>IF(COUNTA(A320:L320,O320)=0,"",IFERROR(IF(AND(A320&lt;&gt;"",COUNTIF($A$6:$A$1000,A320)=1,F320&lt;&gt;"",ISNUMBER(Resumo!$H$3),ISNUMBER(B320),B320&gt;=1,B320=INT(B320),B320&lt;=Resumo!$H$3,AND(COUNTIF(Listas!$C$6:$C$105,C320)&gt;=1,C320&lt;&gt;"",COUNTIF(Listas!$A$6:$A$105,G320)=1,G320&lt;&gt;"",OR(H320="A fazer",H320="Em andamento",H320="Aguardando cliente",H320="Aguardando pagamento",H320="Concluído",H320="Cancelado"),OR(I320="Alta",I320="Média",I320="Baixa")),IF(H320="Concluído",AND(ISNUMBER(K320),K320&gt;=B320,K320&lt;=Resumo!$H$3),IF(H320="Cancelado",OR(K320="",AND(ISNUMBER(K320),K320&gt;=B320,K320&lt;=Resumo!$H$3)),K320="")),IF(H320="Cancelado",OR(J320="",AND(ISNUMBER(J320),J320&gt;=B320)),AND(ISNUMBER(J320),J320&gt;=B320)),ISNUMBER(L320),L320&gt;=0),"OK","Revisar dados"),"Revisar dados"))</f>
      </c>
    </row>
    <row r="321">
      <c r="A321" s="13"/>
      <c r="B321" s="33" t="n"/>
      <c r="C321" s="8" t="n"/>
      <c r="D321" s="9" t="n"/>
      <c r="E321" s="10" t="n"/>
      <c r="F321" s="9" t="n"/>
      <c r="G321" s="8" t="n"/>
      <c r="H321" s="8" t="n"/>
      <c r="I321" s="8" t="n"/>
      <c r="J321" s="33" t="n"/>
      <c r="K321" s="33" t="n"/>
      <c r="L321" s="56" t="n"/>
      <c r="M321" s="34">
        <f>IF(P321&lt;&gt;"OK","",IF(H321="Cancelado","",IF(H321="Concluído",K321-B321,Resumo!$H$3-B321)))</f>
      </c>
      <c r="N321" s="13">
        <f>IF(P321="","",IF(P321&lt;&gt;"OK","Revisar dados",IF(H321="Cancelado","Cancelado",IF(H321="Concluído",IF(K321&gt;J321,"Concluído em atraso","Concluído"),IF(J321&lt;Resumo!$H$3,"Atrasado",IF(J321-Resumo!$H$3&lt;=3,"Vence em até 3 dias","No prazo"))))))</f>
      </c>
      <c r="O321" s="9" t="n"/>
      <c r="P321" s="9">
        <f>IF(COUNTA(A321:L321,O321)=0,"",IFERROR(IF(AND(A321&lt;&gt;"",COUNTIF($A$6:$A$1000,A321)=1,F321&lt;&gt;"",ISNUMBER(Resumo!$H$3),ISNUMBER(B321),B321&gt;=1,B321=INT(B321),B321&lt;=Resumo!$H$3,AND(COUNTIF(Listas!$C$6:$C$105,C321)&gt;=1,C321&lt;&gt;"",COUNTIF(Listas!$A$6:$A$105,G321)=1,G321&lt;&gt;"",OR(H321="A fazer",H321="Em andamento",H321="Aguardando cliente",H321="Aguardando pagamento",H321="Concluído",H321="Cancelado"),OR(I321="Alta",I321="Média",I321="Baixa")),IF(H321="Concluído",AND(ISNUMBER(K321),K321&gt;=B321,K321&lt;=Resumo!$H$3),IF(H321="Cancelado",OR(K321="",AND(ISNUMBER(K321),K321&gt;=B321,K321&lt;=Resumo!$H$3)),K321="")),IF(H321="Cancelado",OR(J321="",AND(ISNUMBER(J321),J321&gt;=B321)),AND(ISNUMBER(J321),J321&gt;=B321)),ISNUMBER(L321),L321&gt;=0),"OK","Revisar dados"),"Revisar dados"))</f>
      </c>
    </row>
    <row r="322">
      <c r="A322" s="6"/>
      <c r="B322" s="33" t="n"/>
      <c r="C322" s="8" t="n"/>
      <c r="D322" s="9" t="n"/>
      <c r="E322" s="10" t="n"/>
      <c r="F322" s="9" t="n"/>
      <c r="G322" s="8" t="n"/>
      <c r="H322" s="8" t="n"/>
      <c r="I322" s="8" t="n"/>
      <c r="J322" s="33" t="n"/>
      <c r="K322" s="33" t="n"/>
      <c r="L322" s="56" t="n"/>
      <c r="M322" s="32">
        <f>IF(P322&lt;&gt;"OK","",IF(H322="Cancelado","",IF(H322="Concluído",K322-B322,Resumo!$H$3-B322)))</f>
      </c>
      <c r="N322" s="6">
        <f>IF(P322="","",IF(P322&lt;&gt;"OK","Revisar dados",IF(H322="Cancelado","Cancelado",IF(H322="Concluído",IF(K322&gt;J322,"Concluído em atraso","Concluído"),IF(J322&lt;Resumo!$H$3,"Atrasado",IF(J322-Resumo!$H$3&lt;=3,"Vence em até 3 dias","No prazo"))))))</f>
      </c>
      <c r="O322" s="9" t="n"/>
      <c r="P322" s="9">
        <f>IF(COUNTA(A322:L322,O322)=0,"",IFERROR(IF(AND(A322&lt;&gt;"",COUNTIF($A$6:$A$1000,A322)=1,F322&lt;&gt;"",ISNUMBER(Resumo!$H$3),ISNUMBER(B322),B322&gt;=1,B322=INT(B322),B322&lt;=Resumo!$H$3,AND(COUNTIF(Listas!$C$6:$C$105,C322)&gt;=1,C322&lt;&gt;"",COUNTIF(Listas!$A$6:$A$105,G322)=1,G322&lt;&gt;"",OR(H322="A fazer",H322="Em andamento",H322="Aguardando cliente",H322="Aguardando pagamento",H322="Concluído",H322="Cancelado"),OR(I322="Alta",I322="Média",I322="Baixa")),IF(H322="Concluído",AND(ISNUMBER(K322),K322&gt;=B322,K322&lt;=Resumo!$H$3),IF(H322="Cancelado",OR(K322="",AND(ISNUMBER(K322),K322&gt;=B322,K322&lt;=Resumo!$H$3)),K322="")),IF(H322="Cancelado",OR(J322="",AND(ISNUMBER(J322),J322&gt;=B322)),AND(ISNUMBER(J322),J322&gt;=B322)),ISNUMBER(L322),L322&gt;=0),"OK","Revisar dados"),"Revisar dados"))</f>
      </c>
    </row>
    <row r="323">
      <c r="A323" s="13"/>
      <c r="B323" s="33" t="n"/>
      <c r="C323" s="8" t="n"/>
      <c r="D323" s="9" t="n"/>
      <c r="E323" s="10" t="n"/>
      <c r="F323" s="9" t="n"/>
      <c r="G323" s="8" t="n"/>
      <c r="H323" s="8" t="n"/>
      <c r="I323" s="8" t="n"/>
      <c r="J323" s="33" t="n"/>
      <c r="K323" s="33" t="n"/>
      <c r="L323" s="56" t="n"/>
      <c r="M323" s="34">
        <f>IF(P323&lt;&gt;"OK","",IF(H323="Cancelado","",IF(H323="Concluído",K323-B323,Resumo!$H$3-B323)))</f>
      </c>
      <c r="N323" s="13">
        <f>IF(P323="","",IF(P323&lt;&gt;"OK","Revisar dados",IF(H323="Cancelado","Cancelado",IF(H323="Concluído",IF(K323&gt;J323,"Concluído em atraso","Concluído"),IF(J323&lt;Resumo!$H$3,"Atrasado",IF(J323-Resumo!$H$3&lt;=3,"Vence em até 3 dias","No prazo"))))))</f>
      </c>
      <c r="O323" s="9" t="n"/>
      <c r="P323" s="9">
        <f>IF(COUNTA(A323:L323,O323)=0,"",IFERROR(IF(AND(A323&lt;&gt;"",COUNTIF($A$6:$A$1000,A323)=1,F323&lt;&gt;"",ISNUMBER(Resumo!$H$3),ISNUMBER(B323),B323&gt;=1,B323=INT(B323),B323&lt;=Resumo!$H$3,AND(COUNTIF(Listas!$C$6:$C$105,C323)&gt;=1,C323&lt;&gt;"",COUNTIF(Listas!$A$6:$A$105,G323)=1,G323&lt;&gt;"",OR(H323="A fazer",H323="Em andamento",H323="Aguardando cliente",H323="Aguardando pagamento",H323="Concluído",H323="Cancelado"),OR(I323="Alta",I323="Média",I323="Baixa")),IF(H323="Concluído",AND(ISNUMBER(K323),K323&gt;=B323,K323&lt;=Resumo!$H$3),IF(H323="Cancelado",OR(K323="",AND(ISNUMBER(K323),K323&gt;=B323,K323&lt;=Resumo!$H$3)),K323="")),IF(H323="Cancelado",OR(J323="",AND(ISNUMBER(J323),J323&gt;=B323)),AND(ISNUMBER(J323),J323&gt;=B323)),ISNUMBER(L323),L323&gt;=0),"OK","Revisar dados"),"Revisar dados"))</f>
      </c>
    </row>
    <row r="324">
      <c r="A324" s="6"/>
      <c r="B324" s="33" t="n"/>
      <c r="C324" s="8" t="n"/>
      <c r="D324" s="9" t="n"/>
      <c r="E324" s="10" t="n"/>
      <c r="F324" s="9" t="n"/>
      <c r="G324" s="8" t="n"/>
      <c r="H324" s="8" t="n"/>
      <c r="I324" s="8" t="n"/>
      <c r="J324" s="33" t="n"/>
      <c r="K324" s="33" t="n"/>
      <c r="L324" s="56" t="n"/>
      <c r="M324" s="32">
        <f>IF(P324&lt;&gt;"OK","",IF(H324="Cancelado","",IF(H324="Concluído",K324-B324,Resumo!$H$3-B324)))</f>
      </c>
      <c r="N324" s="6">
        <f>IF(P324="","",IF(P324&lt;&gt;"OK","Revisar dados",IF(H324="Cancelado","Cancelado",IF(H324="Concluído",IF(K324&gt;J324,"Concluído em atraso","Concluído"),IF(J324&lt;Resumo!$H$3,"Atrasado",IF(J324-Resumo!$H$3&lt;=3,"Vence em até 3 dias","No prazo"))))))</f>
      </c>
      <c r="O324" s="9" t="n"/>
      <c r="P324" s="9">
        <f>IF(COUNTA(A324:L324,O324)=0,"",IFERROR(IF(AND(A324&lt;&gt;"",COUNTIF($A$6:$A$1000,A324)=1,F324&lt;&gt;"",ISNUMBER(Resumo!$H$3),ISNUMBER(B324),B324&gt;=1,B324=INT(B324),B324&lt;=Resumo!$H$3,AND(COUNTIF(Listas!$C$6:$C$105,C324)&gt;=1,C324&lt;&gt;"",COUNTIF(Listas!$A$6:$A$105,G324)=1,G324&lt;&gt;"",OR(H324="A fazer",H324="Em andamento",H324="Aguardando cliente",H324="Aguardando pagamento",H324="Concluído",H324="Cancelado"),OR(I324="Alta",I324="Média",I324="Baixa")),IF(H324="Concluído",AND(ISNUMBER(K324),K324&gt;=B324,K324&lt;=Resumo!$H$3),IF(H324="Cancelado",OR(K324="",AND(ISNUMBER(K324),K324&gt;=B324,K324&lt;=Resumo!$H$3)),K324="")),IF(H324="Cancelado",OR(J324="",AND(ISNUMBER(J324),J324&gt;=B324)),AND(ISNUMBER(J324),J324&gt;=B324)),ISNUMBER(L324),L324&gt;=0),"OK","Revisar dados"),"Revisar dados"))</f>
      </c>
    </row>
    <row r="325">
      <c r="A325" s="13"/>
      <c r="B325" s="33" t="n"/>
      <c r="C325" s="8" t="n"/>
      <c r="D325" s="9" t="n"/>
      <c r="E325" s="10" t="n"/>
      <c r="F325" s="9" t="n"/>
      <c r="G325" s="8" t="n"/>
      <c r="H325" s="8" t="n"/>
      <c r="I325" s="8" t="n"/>
      <c r="J325" s="33" t="n"/>
      <c r="K325" s="33" t="n"/>
      <c r="L325" s="56" t="n"/>
      <c r="M325" s="34">
        <f>IF(P325&lt;&gt;"OK","",IF(H325="Cancelado","",IF(H325="Concluído",K325-B325,Resumo!$H$3-B325)))</f>
      </c>
      <c r="N325" s="13">
        <f>IF(P325="","",IF(P325&lt;&gt;"OK","Revisar dados",IF(H325="Cancelado","Cancelado",IF(H325="Concluído",IF(K325&gt;J325,"Concluído em atraso","Concluído"),IF(J325&lt;Resumo!$H$3,"Atrasado",IF(J325-Resumo!$H$3&lt;=3,"Vence em até 3 dias","No prazo"))))))</f>
      </c>
      <c r="O325" s="9" t="n"/>
      <c r="P325" s="9">
        <f>IF(COUNTA(A325:L325,O325)=0,"",IFERROR(IF(AND(A325&lt;&gt;"",COUNTIF($A$6:$A$1000,A325)=1,F325&lt;&gt;"",ISNUMBER(Resumo!$H$3),ISNUMBER(B325),B325&gt;=1,B325=INT(B325),B325&lt;=Resumo!$H$3,AND(COUNTIF(Listas!$C$6:$C$105,C325)&gt;=1,C325&lt;&gt;"",COUNTIF(Listas!$A$6:$A$105,G325)=1,G325&lt;&gt;"",OR(H325="A fazer",H325="Em andamento",H325="Aguardando cliente",H325="Aguardando pagamento",H325="Concluído",H325="Cancelado"),OR(I325="Alta",I325="Média",I325="Baixa")),IF(H325="Concluído",AND(ISNUMBER(K325),K325&gt;=B325,K325&lt;=Resumo!$H$3),IF(H325="Cancelado",OR(K325="",AND(ISNUMBER(K325),K325&gt;=B325,K325&lt;=Resumo!$H$3)),K325="")),IF(H325="Cancelado",OR(J325="",AND(ISNUMBER(J325),J325&gt;=B325)),AND(ISNUMBER(J325),J325&gt;=B325)),ISNUMBER(L325),L325&gt;=0),"OK","Revisar dados"),"Revisar dados"))</f>
      </c>
    </row>
    <row r="326">
      <c r="A326" s="6"/>
      <c r="B326" s="33" t="n"/>
      <c r="C326" s="8" t="n"/>
      <c r="D326" s="9" t="n"/>
      <c r="E326" s="10" t="n"/>
      <c r="F326" s="9" t="n"/>
      <c r="G326" s="8" t="n"/>
      <c r="H326" s="8" t="n"/>
      <c r="I326" s="8" t="n"/>
      <c r="J326" s="33" t="n"/>
      <c r="K326" s="33" t="n"/>
      <c r="L326" s="56" t="n"/>
      <c r="M326" s="32">
        <f>IF(P326&lt;&gt;"OK","",IF(H326="Cancelado","",IF(H326="Concluído",K326-B326,Resumo!$H$3-B326)))</f>
      </c>
      <c r="N326" s="6">
        <f>IF(P326="","",IF(P326&lt;&gt;"OK","Revisar dados",IF(H326="Cancelado","Cancelado",IF(H326="Concluído",IF(K326&gt;J326,"Concluído em atraso","Concluído"),IF(J326&lt;Resumo!$H$3,"Atrasado",IF(J326-Resumo!$H$3&lt;=3,"Vence em até 3 dias","No prazo"))))))</f>
      </c>
      <c r="O326" s="9" t="n"/>
      <c r="P326" s="9">
        <f>IF(COUNTA(A326:L326,O326)=0,"",IFERROR(IF(AND(A326&lt;&gt;"",COUNTIF($A$6:$A$1000,A326)=1,F326&lt;&gt;"",ISNUMBER(Resumo!$H$3),ISNUMBER(B326),B326&gt;=1,B326=INT(B326),B326&lt;=Resumo!$H$3,AND(COUNTIF(Listas!$C$6:$C$105,C326)&gt;=1,C326&lt;&gt;"",COUNTIF(Listas!$A$6:$A$105,G326)=1,G326&lt;&gt;"",OR(H326="A fazer",H326="Em andamento",H326="Aguardando cliente",H326="Aguardando pagamento",H326="Concluído",H326="Cancelado"),OR(I326="Alta",I326="Média",I326="Baixa")),IF(H326="Concluído",AND(ISNUMBER(K326),K326&gt;=B326,K326&lt;=Resumo!$H$3),IF(H326="Cancelado",OR(K326="",AND(ISNUMBER(K326),K326&gt;=B326,K326&lt;=Resumo!$H$3)),K326="")),IF(H326="Cancelado",OR(J326="",AND(ISNUMBER(J326),J326&gt;=B326)),AND(ISNUMBER(J326),J326&gt;=B326)),ISNUMBER(L326),L326&gt;=0),"OK","Revisar dados"),"Revisar dados"))</f>
      </c>
    </row>
    <row r="327">
      <c r="A327" s="13"/>
      <c r="B327" s="33" t="n"/>
      <c r="C327" s="8" t="n"/>
      <c r="D327" s="9" t="n"/>
      <c r="E327" s="10" t="n"/>
      <c r="F327" s="9" t="n"/>
      <c r="G327" s="8" t="n"/>
      <c r="H327" s="8" t="n"/>
      <c r="I327" s="8" t="n"/>
      <c r="J327" s="33" t="n"/>
      <c r="K327" s="33" t="n"/>
      <c r="L327" s="56" t="n"/>
      <c r="M327" s="34">
        <f>IF(P327&lt;&gt;"OK","",IF(H327="Cancelado","",IF(H327="Concluído",K327-B327,Resumo!$H$3-B327)))</f>
      </c>
      <c r="N327" s="13">
        <f>IF(P327="","",IF(P327&lt;&gt;"OK","Revisar dados",IF(H327="Cancelado","Cancelado",IF(H327="Concluído",IF(K327&gt;J327,"Concluído em atraso","Concluído"),IF(J327&lt;Resumo!$H$3,"Atrasado",IF(J327-Resumo!$H$3&lt;=3,"Vence em até 3 dias","No prazo"))))))</f>
      </c>
      <c r="O327" s="9" t="n"/>
      <c r="P327" s="9">
        <f>IF(COUNTA(A327:L327,O327)=0,"",IFERROR(IF(AND(A327&lt;&gt;"",COUNTIF($A$6:$A$1000,A327)=1,F327&lt;&gt;"",ISNUMBER(Resumo!$H$3),ISNUMBER(B327),B327&gt;=1,B327=INT(B327),B327&lt;=Resumo!$H$3,AND(COUNTIF(Listas!$C$6:$C$105,C327)&gt;=1,C327&lt;&gt;"",COUNTIF(Listas!$A$6:$A$105,G327)=1,G327&lt;&gt;"",OR(H327="A fazer",H327="Em andamento",H327="Aguardando cliente",H327="Aguardando pagamento",H327="Concluído",H327="Cancelado"),OR(I327="Alta",I327="Média",I327="Baixa")),IF(H327="Concluído",AND(ISNUMBER(K327),K327&gt;=B327,K327&lt;=Resumo!$H$3),IF(H327="Cancelado",OR(K327="",AND(ISNUMBER(K327),K327&gt;=B327,K327&lt;=Resumo!$H$3)),K327="")),IF(H327="Cancelado",OR(J327="",AND(ISNUMBER(J327),J327&gt;=B327)),AND(ISNUMBER(J327),J327&gt;=B327)),ISNUMBER(L327),L327&gt;=0),"OK","Revisar dados"),"Revisar dados"))</f>
      </c>
    </row>
    <row r="328">
      <c r="A328" s="6"/>
      <c r="B328" s="33" t="n"/>
      <c r="C328" s="8" t="n"/>
      <c r="D328" s="9" t="n"/>
      <c r="E328" s="10" t="n"/>
      <c r="F328" s="9" t="n"/>
      <c r="G328" s="8" t="n"/>
      <c r="H328" s="8" t="n"/>
      <c r="I328" s="8" t="n"/>
      <c r="J328" s="33" t="n"/>
      <c r="K328" s="33" t="n"/>
      <c r="L328" s="56" t="n"/>
      <c r="M328" s="32">
        <f>IF(P328&lt;&gt;"OK","",IF(H328="Cancelado","",IF(H328="Concluído",K328-B328,Resumo!$H$3-B328)))</f>
      </c>
      <c r="N328" s="6">
        <f>IF(P328="","",IF(P328&lt;&gt;"OK","Revisar dados",IF(H328="Cancelado","Cancelado",IF(H328="Concluído",IF(K328&gt;J328,"Concluído em atraso","Concluído"),IF(J328&lt;Resumo!$H$3,"Atrasado",IF(J328-Resumo!$H$3&lt;=3,"Vence em até 3 dias","No prazo"))))))</f>
      </c>
      <c r="O328" s="9" t="n"/>
      <c r="P328" s="9">
        <f>IF(COUNTA(A328:L328,O328)=0,"",IFERROR(IF(AND(A328&lt;&gt;"",COUNTIF($A$6:$A$1000,A328)=1,F328&lt;&gt;"",ISNUMBER(Resumo!$H$3),ISNUMBER(B328),B328&gt;=1,B328=INT(B328),B328&lt;=Resumo!$H$3,AND(COUNTIF(Listas!$C$6:$C$105,C328)&gt;=1,C328&lt;&gt;"",COUNTIF(Listas!$A$6:$A$105,G328)=1,G328&lt;&gt;"",OR(H328="A fazer",H328="Em andamento",H328="Aguardando cliente",H328="Aguardando pagamento",H328="Concluído",H328="Cancelado"),OR(I328="Alta",I328="Média",I328="Baixa")),IF(H328="Concluído",AND(ISNUMBER(K328),K328&gt;=B328,K328&lt;=Resumo!$H$3),IF(H328="Cancelado",OR(K328="",AND(ISNUMBER(K328),K328&gt;=B328,K328&lt;=Resumo!$H$3)),K328="")),IF(H328="Cancelado",OR(J328="",AND(ISNUMBER(J328),J328&gt;=B328)),AND(ISNUMBER(J328),J328&gt;=B328)),ISNUMBER(L328),L328&gt;=0),"OK","Revisar dados"),"Revisar dados"))</f>
      </c>
    </row>
    <row r="329">
      <c r="A329" s="13"/>
      <c r="B329" s="33" t="n"/>
      <c r="C329" s="8" t="n"/>
      <c r="D329" s="9" t="n"/>
      <c r="E329" s="10" t="n"/>
      <c r="F329" s="9" t="n"/>
      <c r="G329" s="8" t="n"/>
      <c r="H329" s="8" t="n"/>
      <c r="I329" s="8" t="n"/>
      <c r="J329" s="33" t="n"/>
      <c r="K329" s="33" t="n"/>
      <c r="L329" s="56" t="n"/>
      <c r="M329" s="34">
        <f>IF(P329&lt;&gt;"OK","",IF(H329="Cancelado","",IF(H329="Concluído",K329-B329,Resumo!$H$3-B329)))</f>
      </c>
      <c r="N329" s="13">
        <f>IF(P329="","",IF(P329&lt;&gt;"OK","Revisar dados",IF(H329="Cancelado","Cancelado",IF(H329="Concluído",IF(K329&gt;J329,"Concluído em atraso","Concluído"),IF(J329&lt;Resumo!$H$3,"Atrasado",IF(J329-Resumo!$H$3&lt;=3,"Vence em até 3 dias","No prazo"))))))</f>
      </c>
      <c r="O329" s="9" t="n"/>
      <c r="P329" s="9">
        <f>IF(COUNTA(A329:L329,O329)=0,"",IFERROR(IF(AND(A329&lt;&gt;"",COUNTIF($A$6:$A$1000,A329)=1,F329&lt;&gt;"",ISNUMBER(Resumo!$H$3),ISNUMBER(B329),B329&gt;=1,B329=INT(B329),B329&lt;=Resumo!$H$3,AND(COUNTIF(Listas!$C$6:$C$105,C329)&gt;=1,C329&lt;&gt;"",COUNTIF(Listas!$A$6:$A$105,G329)=1,G329&lt;&gt;"",OR(H329="A fazer",H329="Em andamento",H329="Aguardando cliente",H329="Aguardando pagamento",H329="Concluído",H329="Cancelado"),OR(I329="Alta",I329="Média",I329="Baixa")),IF(H329="Concluído",AND(ISNUMBER(K329),K329&gt;=B329,K329&lt;=Resumo!$H$3),IF(H329="Cancelado",OR(K329="",AND(ISNUMBER(K329),K329&gt;=B329,K329&lt;=Resumo!$H$3)),K329="")),IF(H329="Cancelado",OR(J329="",AND(ISNUMBER(J329),J329&gt;=B329)),AND(ISNUMBER(J329),J329&gt;=B329)),ISNUMBER(L329),L329&gt;=0),"OK","Revisar dados"),"Revisar dados"))</f>
      </c>
    </row>
    <row r="330">
      <c r="A330" s="6"/>
      <c r="B330" s="33" t="n"/>
      <c r="C330" s="8" t="n"/>
      <c r="D330" s="9" t="n"/>
      <c r="E330" s="10" t="n"/>
      <c r="F330" s="9" t="n"/>
      <c r="G330" s="8" t="n"/>
      <c r="H330" s="8" t="n"/>
      <c r="I330" s="8" t="n"/>
      <c r="J330" s="33" t="n"/>
      <c r="K330" s="33" t="n"/>
      <c r="L330" s="56" t="n"/>
      <c r="M330" s="32">
        <f>IF(P330&lt;&gt;"OK","",IF(H330="Cancelado","",IF(H330="Concluído",K330-B330,Resumo!$H$3-B330)))</f>
      </c>
      <c r="N330" s="6">
        <f>IF(P330="","",IF(P330&lt;&gt;"OK","Revisar dados",IF(H330="Cancelado","Cancelado",IF(H330="Concluído",IF(K330&gt;J330,"Concluído em atraso","Concluído"),IF(J330&lt;Resumo!$H$3,"Atrasado",IF(J330-Resumo!$H$3&lt;=3,"Vence em até 3 dias","No prazo"))))))</f>
      </c>
      <c r="O330" s="9" t="n"/>
      <c r="P330" s="9">
        <f>IF(COUNTA(A330:L330,O330)=0,"",IFERROR(IF(AND(A330&lt;&gt;"",COUNTIF($A$6:$A$1000,A330)=1,F330&lt;&gt;"",ISNUMBER(Resumo!$H$3),ISNUMBER(B330),B330&gt;=1,B330=INT(B330),B330&lt;=Resumo!$H$3,AND(COUNTIF(Listas!$C$6:$C$105,C330)&gt;=1,C330&lt;&gt;"",COUNTIF(Listas!$A$6:$A$105,G330)=1,G330&lt;&gt;"",OR(H330="A fazer",H330="Em andamento",H330="Aguardando cliente",H330="Aguardando pagamento",H330="Concluído",H330="Cancelado"),OR(I330="Alta",I330="Média",I330="Baixa")),IF(H330="Concluído",AND(ISNUMBER(K330),K330&gt;=B330,K330&lt;=Resumo!$H$3),IF(H330="Cancelado",OR(K330="",AND(ISNUMBER(K330),K330&gt;=B330,K330&lt;=Resumo!$H$3)),K330="")),IF(H330="Cancelado",OR(J330="",AND(ISNUMBER(J330),J330&gt;=B330)),AND(ISNUMBER(J330),J330&gt;=B330)),ISNUMBER(L330),L330&gt;=0),"OK","Revisar dados"),"Revisar dados"))</f>
      </c>
    </row>
    <row r="331">
      <c r="A331" s="13"/>
      <c r="B331" s="33" t="n"/>
      <c r="C331" s="8" t="n"/>
      <c r="D331" s="9" t="n"/>
      <c r="E331" s="10" t="n"/>
      <c r="F331" s="9" t="n"/>
      <c r="G331" s="8" t="n"/>
      <c r="H331" s="8" t="n"/>
      <c r="I331" s="8" t="n"/>
      <c r="J331" s="33" t="n"/>
      <c r="K331" s="33" t="n"/>
      <c r="L331" s="56" t="n"/>
      <c r="M331" s="34">
        <f>IF(P331&lt;&gt;"OK","",IF(H331="Cancelado","",IF(H331="Concluído",K331-B331,Resumo!$H$3-B331)))</f>
      </c>
      <c r="N331" s="13">
        <f>IF(P331="","",IF(P331&lt;&gt;"OK","Revisar dados",IF(H331="Cancelado","Cancelado",IF(H331="Concluído",IF(K331&gt;J331,"Concluído em atraso","Concluído"),IF(J331&lt;Resumo!$H$3,"Atrasado",IF(J331-Resumo!$H$3&lt;=3,"Vence em até 3 dias","No prazo"))))))</f>
      </c>
      <c r="O331" s="9" t="n"/>
      <c r="P331" s="9">
        <f>IF(COUNTA(A331:L331,O331)=0,"",IFERROR(IF(AND(A331&lt;&gt;"",COUNTIF($A$6:$A$1000,A331)=1,F331&lt;&gt;"",ISNUMBER(Resumo!$H$3),ISNUMBER(B331),B331&gt;=1,B331=INT(B331),B331&lt;=Resumo!$H$3,AND(COUNTIF(Listas!$C$6:$C$105,C331)&gt;=1,C331&lt;&gt;"",COUNTIF(Listas!$A$6:$A$105,G331)=1,G331&lt;&gt;"",OR(H331="A fazer",H331="Em andamento",H331="Aguardando cliente",H331="Aguardando pagamento",H331="Concluído",H331="Cancelado"),OR(I331="Alta",I331="Média",I331="Baixa")),IF(H331="Concluído",AND(ISNUMBER(K331),K331&gt;=B331,K331&lt;=Resumo!$H$3),IF(H331="Cancelado",OR(K331="",AND(ISNUMBER(K331),K331&gt;=B331,K331&lt;=Resumo!$H$3)),K331="")),IF(H331="Cancelado",OR(J331="",AND(ISNUMBER(J331),J331&gt;=B331)),AND(ISNUMBER(J331),J331&gt;=B331)),ISNUMBER(L331),L331&gt;=0),"OK","Revisar dados"),"Revisar dados"))</f>
      </c>
    </row>
    <row r="332">
      <c r="A332" s="6"/>
      <c r="B332" s="33" t="n"/>
      <c r="C332" s="8" t="n"/>
      <c r="D332" s="9" t="n"/>
      <c r="E332" s="10" t="n"/>
      <c r="F332" s="9" t="n"/>
      <c r="G332" s="8" t="n"/>
      <c r="H332" s="8" t="n"/>
      <c r="I332" s="8" t="n"/>
      <c r="J332" s="33" t="n"/>
      <c r="K332" s="33" t="n"/>
      <c r="L332" s="56" t="n"/>
      <c r="M332" s="32">
        <f>IF(P332&lt;&gt;"OK","",IF(H332="Cancelado","",IF(H332="Concluído",K332-B332,Resumo!$H$3-B332)))</f>
      </c>
      <c r="N332" s="6">
        <f>IF(P332="","",IF(P332&lt;&gt;"OK","Revisar dados",IF(H332="Cancelado","Cancelado",IF(H332="Concluído",IF(K332&gt;J332,"Concluído em atraso","Concluído"),IF(J332&lt;Resumo!$H$3,"Atrasado",IF(J332-Resumo!$H$3&lt;=3,"Vence em até 3 dias","No prazo"))))))</f>
      </c>
      <c r="O332" s="9" t="n"/>
      <c r="P332" s="9">
        <f>IF(COUNTA(A332:L332,O332)=0,"",IFERROR(IF(AND(A332&lt;&gt;"",COUNTIF($A$6:$A$1000,A332)=1,F332&lt;&gt;"",ISNUMBER(Resumo!$H$3),ISNUMBER(B332),B332&gt;=1,B332=INT(B332),B332&lt;=Resumo!$H$3,AND(COUNTIF(Listas!$C$6:$C$105,C332)&gt;=1,C332&lt;&gt;"",COUNTIF(Listas!$A$6:$A$105,G332)=1,G332&lt;&gt;"",OR(H332="A fazer",H332="Em andamento",H332="Aguardando cliente",H332="Aguardando pagamento",H332="Concluído",H332="Cancelado"),OR(I332="Alta",I332="Média",I332="Baixa")),IF(H332="Concluído",AND(ISNUMBER(K332),K332&gt;=B332,K332&lt;=Resumo!$H$3),IF(H332="Cancelado",OR(K332="",AND(ISNUMBER(K332),K332&gt;=B332,K332&lt;=Resumo!$H$3)),K332="")),IF(H332="Cancelado",OR(J332="",AND(ISNUMBER(J332),J332&gt;=B332)),AND(ISNUMBER(J332),J332&gt;=B332)),ISNUMBER(L332),L332&gt;=0),"OK","Revisar dados"),"Revisar dados"))</f>
      </c>
    </row>
    <row r="333">
      <c r="A333" s="13"/>
      <c r="B333" s="33" t="n"/>
      <c r="C333" s="8" t="n"/>
      <c r="D333" s="9" t="n"/>
      <c r="E333" s="10" t="n"/>
      <c r="F333" s="9" t="n"/>
      <c r="G333" s="8" t="n"/>
      <c r="H333" s="8" t="n"/>
      <c r="I333" s="8" t="n"/>
      <c r="J333" s="33" t="n"/>
      <c r="K333" s="33" t="n"/>
      <c r="L333" s="56" t="n"/>
      <c r="M333" s="34">
        <f>IF(P333&lt;&gt;"OK","",IF(H333="Cancelado","",IF(H333="Concluído",K333-B333,Resumo!$H$3-B333)))</f>
      </c>
      <c r="N333" s="13">
        <f>IF(P333="","",IF(P333&lt;&gt;"OK","Revisar dados",IF(H333="Cancelado","Cancelado",IF(H333="Concluído",IF(K333&gt;J333,"Concluído em atraso","Concluído"),IF(J333&lt;Resumo!$H$3,"Atrasado",IF(J333-Resumo!$H$3&lt;=3,"Vence em até 3 dias","No prazo"))))))</f>
      </c>
      <c r="O333" s="9" t="n"/>
      <c r="P333" s="9">
        <f>IF(COUNTA(A333:L333,O333)=0,"",IFERROR(IF(AND(A333&lt;&gt;"",COUNTIF($A$6:$A$1000,A333)=1,F333&lt;&gt;"",ISNUMBER(Resumo!$H$3),ISNUMBER(B333),B333&gt;=1,B333=INT(B333),B333&lt;=Resumo!$H$3,AND(COUNTIF(Listas!$C$6:$C$105,C333)&gt;=1,C333&lt;&gt;"",COUNTIF(Listas!$A$6:$A$105,G333)=1,G333&lt;&gt;"",OR(H333="A fazer",H333="Em andamento",H333="Aguardando cliente",H333="Aguardando pagamento",H333="Concluído",H333="Cancelado"),OR(I333="Alta",I333="Média",I333="Baixa")),IF(H333="Concluído",AND(ISNUMBER(K333),K333&gt;=B333,K333&lt;=Resumo!$H$3),IF(H333="Cancelado",OR(K333="",AND(ISNUMBER(K333),K333&gt;=B333,K333&lt;=Resumo!$H$3)),K333="")),IF(H333="Cancelado",OR(J333="",AND(ISNUMBER(J333),J333&gt;=B333)),AND(ISNUMBER(J333),J333&gt;=B333)),ISNUMBER(L333),L333&gt;=0),"OK","Revisar dados"),"Revisar dados"))</f>
      </c>
    </row>
    <row r="334">
      <c r="A334" s="6"/>
      <c r="B334" s="33" t="n"/>
      <c r="C334" s="8" t="n"/>
      <c r="D334" s="9" t="n"/>
      <c r="E334" s="10" t="n"/>
      <c r="F334" s="9" t="n"/>
      <c r="G334" s="8" t="n"/>
      <c r="H334" s="8" t="n"/>
      <c r="I334" s="8" t="n"/>
      <c r="J334" s="33" t="n"/>
      <c r="K334" s="33" t="n"/>
      <c r="L334" s="56" t="n"/>
      <c r="M334" s="32">
        <f>IF(P334&lt;&gt;"OK","",IF(H334="Cancelado","",IF(H334="Concluído",K334-B334,Resumo!$H$3-B334)))</f>
      </c>
      <c r="N334" s="6">
        <f>IF(P334="","",IF(P334&lt;&gt;"OK","Revisar dados",IF(H334="Cancelado","Cancelado",IF(H334="Concluído",IF(K334&gt;J334,"Concluído em atraso","Concluído"),IF(J334&lt;Resumo!$H$3,"Atrasado",IF(J334-Resumo!$H$3&lt;=3,"Vence em até 3 dias","No prazo"))))))</f>
      </c>
      <c r="O334" s="9" t="n"/>
      <c r="P334" s="9">
        <f>IF(COUNTA(A334:L334,O334)=0,"",IFERROR(IF(AND(A334&lt;&gt;"",COUNTIF($A$6:$A$1000,A334)=1,F334&lt;&gt;"",ISNUMBER(Resumo!$H$3),ISNUMBER(B334),B334&gt;=1,B334=INT(B334),B334&lt;=Resumo!$H$3,AND(COUNTIF(Listas!$C$6:$C$105,C334)&gt;=1,C334&lt;&gt;"",COUNTIF(Listas!$A$6:$A$105,G334)=1,G334&lt;&gt;"",OR(H334="A fazer",H334="Em andamento",H334="Aguardando cliente",H334="Aguardando pagamento",H334="Concluído",H334="Cancelado"),OR(I334="Alta",I334="Média",I334="Baixa")),IF(H334="Concluído",AND(ISNUMBER(K334),K334&gt;=B334,K334&lt;=Resumo!$H$3),IF(H334="Cancelado",OR(K334="",AND(ISNUMBER(K334),K334&gt;=B334,K334&lt;=Resumo!$H$3)),K334="")),IF(H334="Cancelado",OR(J334="",AND(ISNUMBER(J334),J334&gt;=B334)),AND(ISNUMBER(J334),J334&gt;=B334)),ISNUMBER(L334),L334&gt;=0),"OK","Revisar dados"),"Revisar dados"))</f>
      </c>
    </row>
    <row r="335">
      <c r="A335" s="13"/>
      <c r="B335" s="33" t="n"/>
      <c r="C335" s="8" t="n"/>
      <c r="D335" s="9" t="n"/>
      <c r="E335" s="10" t="n"/>
      <c r="F335" s="9" t="n"/>
      <c r="G335" s="8" t="n"/>
      <c r="H335" s="8" t="n"/>
      <c r="I335" s="8" t="n"/>
      <c r="J335" s="33" t="n"/>
      <c r="K335" s="33" t="n"/>
      <c r="L335" s="56" t="n"/>
      <c r="M335" s="34">
        <f>IF(P335&lt;&gt;"OK","",IF(H335="Cancelado","",IF(H335="Concluído",K335-B335,Resumo!$H$3-B335)))</f>
      </c>
      <c r="N335" s="13">
        <f>IF(P335="","",IF(P335&lt;&gt;"OK","Revisar dados",IF(H335="Cancelado","Cancelado",IF(H335="Concluído",IF(K335&gt;J335,"Concluído em atraso","Concluído"),IF(J335&lt;Resumo!$H$3,"Atrasado",IF(J335-Resumo!$H$3&lt;=3,"Vence em até 3 dias","No prazo"))))))</f>
      </c>
      <c r="O335" s="9" t="n"/>
      <c r="P335" s="9">
        <f>IF(COUNTA(A335:L335,O335)=0,"",IFERROR(IF(AND(A335&lt;&gt;"",COUNTIF($A$6:$A$1000,A335)=1,F335&lt;&gt;"",ISNUMBER(Resumo!$H$3),ISNUMBER(B335),B335&gt;=1,B335=INT(B335),B335&lt;=Resumo!$H$3,AND(COUNTIF(Listas!$C$6:$C$105,C335)&gt;=1,C335&lt;&gt;"",COUNTIF(Listas!$A$6:$A$105,G335)=1,G335&lt;&gt;"",OR(H335="A fazer",H335="Em andamento",H335="Aguardando cliente",H335="Aguardando pagamento",H335="Concluído",H335="Cancelado"),OR(I335="Alta",I335="Média",I335="Baixa")),IF(H335="Concluído",AND(ISNUMBER(K335),K335&gt;=B335,K335&lt;=Resumo!$H$3),IF(H335="Cancelado",OR(K335="",AND(ISNUMBER(K335),K335&gt;=B335,K335&lt;=Resumo!$H$3)),K335="")),IF(H335="Cancelado",OR(J335="",AND(ISNUMBER(J335),J335&gt;=B335)),AND(ISNUMBER(J335),J335&gt;=B335)),ISNUMBER(L335),L335&gt;=0),"OK","Revisar dados"),"Revisar dados"))</f>
      </c>
    </row>
    <row r="336">
      <c r="A336" s="6"/>
      <c r="B336" s="33" t="n"/>
      <c r="C336" s="8" t="n"/>
      <c r="D336" s="9" t="n"/>
      <c r="E336" s="10" t="n"/>
      <c r="F336" s="9" t="n"/>
      <c r="G336" s="8" t="n"/>
      <c r="H336" s="8" t="n"/>
      <c r="I336" s="8" t="n"/>
      <c r="J336" s="33" t="n"/>
      <c r="K336" s="33" t="n"/>
      <c r="L336" s="56" t="n"/>
      <c r="M336" s="32">
        <f>IF(P336&lt;&gt;"OK","",IF(H336="Cancelado","",IF(H336="Concluído",K336-B336,Resumo!$H$3-B336)))</f>
      </c>
      <c r="N336" s="6">
        <f>IF(P336="","",IF(P336&lt;&gt;"OK","Revisar dados",IF(H336="Cancelado","Cancelado",IF(H336="Concluído",IF(K336&gt;J336,"Concluído em atraso","Concluído"),IF(J336&lt;Resumo!$H$3,"Atrasado",IF(J336-Resumo!$H$3&lt;=3,"Vence em até 3 dias","No prazo"))))))</f>
      </c>
      <c r="O336" s="9" t="n"/>
      <c r="P336" s="9">
        <f>IF(COUNTA(A336:L336,O336)=0,"",IFERROR(IF(AND(A336&lt;&gt;"",COUNTIF($A$6:$A$1000,A336)=1,F336&lt;&gt;"",ISNUMBER(Resumo!$H$3),ISNUMBER(B336),B336&gt;=1,B336=INT(B336),B336&lt;=Resumo!$H$3,AND(COUNTIF(Listas!$C$6:$C$105,C336)&gt;=1,C336&lt;&gt;"",COUNTIF(Listas!$A$6:$A$105,G336)=1,G336&lt;&gt;"",OR(H336="A fazer",H336="Em andamento",H336="Aguardando cliente",H336="Aguardando pagamento",H336="Concluído",H336="Cancelado"),OR(I336="Alta",I336="Média",I336="Baixa")),IF(H336="Concluído",AND(ISNUMBER(K336),K336&gt;=B336,K336&lt;=Resumo!$H$3),IF(H336="Cancelado",OR(K336="",AND(ISNUMBER(K336),K336&gt;=B336,K336&lt;=Resumo!$H$3)),K336="")),IF(H336="Cancelado",OR(J336="",AND(ISNUMBER(J336),J336&gt;=B336)),AND(ISNUMBER(J336),J336&gt;=B336)),ISNUMBER(L336),L336&gt;=0),"OK","Revisar dados"),"Revisar dados"))</f>
      </c>
    </row>
    <row r="337">
      <c r="A337" s="13"/>
      <c r="B337" s="33" t="n"/>
      <c r="C337" s="8" t="n"/>
      <c r="D337" s="9" t="n"/>
      <c r="E337" s="10" t="n"/>
      <c r="F337" s="9" t="n"/>
      <c r="G337" s="8" t="n"/>
      <c r="H337" s="8" t="n"/>
      <c r="I337" s="8" t="n"/>
      <c r="J337" s="33" t="n"/>
      <c r="K337" s="33" t="n"/>
      <c r="L337" s="56" t="n"/>
      <c r="M337" s="34">
        <f>IF(P337&lt;&gt;"OK","",IF(H337="Cancelado","",IF(H337="Concluído",K337-B337,Resumo!$H$3-B337)))</f>
      </c>
      <c r="N337" s="13">
        <f>IF(P337="","",IF(P337&lt;&gt;"OK","Revisar dados",IF(H337="Cancelado","Cancelado",IF(H337="Concluído",IF(K337&gt;J337,"Concluído em atraso","Concluído"),IF(J337&lt;Resumo!$H$3,"Atrasado",IF(J337-Resumo!$H$3&lt;=3,"Vence em até 3 dias","No prazo"))))))</f>
      </c>
      <c r="O337" s="9" t="n"/>
      <c r="P337" s="9">
        <f>IF(COUNTA(A337:L337,O337)=0,"",IFERROR(IF(AND(A337&lt;&gt;"",COUNTIF($A$6:$A$1000,A337)=1,F337&lt;&gt;"",ISNUMBER(Resumo!$H$3),ISNUMBER(B337),B337&gt;=1,B337=INT(B337),B337&lt;=Resumo!$H$3,AND(COUNTIF(Listas!$C$6:$C$105,C337)&gt;=1,C337&lt;&gt;"",COUNTIF(Listas!$A$6:$A$105,G337)=1,G337&lt;&gt;"",OR(H337="A fazer",H337="Em andamento",H337="Aguardando cliente",H337="Aguardando pagamento",H337="Concluído",H337="Cancelado"),OR(I337="Alta",I337="Média",I337="Baixa")),IF(H337="Concluído",AND(ISNUMBER(K337),K337&gt;=B337,K337&lt;=Resumo!$H$3),IF(H337="Cancelado",OR(K337="",AND(ISNUMBER(K337),K337&gt;=B337,K337&lt;=Resumo!$H$3)),K337="")),IF(H337="Cancelado",OR(J337="",AND(ISNUMBER(J337),J337&gt;=B337)),AND(ISNUMBER(J337),J337&gt;=B337)),ISNUMBER(L337),L337&gt;=0),"OK","Revisar dados"),"Revisar dados"))</f>
      </c>
    </row>
    <row r="338">
      <c r="A338" s="6"/>
      <c r="B338" s="33" t="n"/>
      <c r="C338" s="8" t="n"/>
      <c r="D338" s="9" t="n"/>
      <c r="E338" s="10" t="n"/>
      <c r="F338" s="9" t="n"/>
      <c r="G338" s="8" t="n"/>
      <c r="H338" s="8" t="n"/>
      <c r="I338" s="8" t="n"/>
      <c r="J338" s="33" t="n"/>
      <c r="K338" s="33" t="n"/>
      <c r="L338" s="56" t="n"/>
      <c r="M338" s="32">
        <f>IF(P338&lt;&gt;"OK","",IF(H338="Cancelado","",IF(H338="Concluído",K338-B338,Resumo!$H$3-B338)))</f>
      </c>
      <c r="N338" s="6">
        <f>IF(P338="","",IF(P338&lt;&gt;"OK","Revisar dados",IF(H338="Cancelado","Cancelado",IF(H338="Concluído",IF(K338&gt;J338,"Concluído em atraso","Concluído"),IF(J338&lt;Resumo!$H$3,"Atrasado",IF(J338-Resumo!$H$3&lt;=3,"Vence em até 3 dias","No prazo"))))))</f>
      </c>
      <c r="O338" s="9" t="n"/>
      <c r="P338" s="9">
        <f>IF(COUNTA(A338:L338,O338)=0,"",IFERROR(IF(AND(A338&lt;&gt;"",COUNTIF($A$6:$A$1000,A338)=1,F338&lt;&gt;"",ISNUMBER(Resumo!$H$3),ISNUMBER(B338),B338&gt;=1,B338=INT(B338),B338&lt;=Resumo!$H$3,AND(COUNTIF(Listas!$C$6:$C$105,C338)&gt;=1,C338&lt;&gt;"",COUNTIF(Listas!$A$6:$A$105,G338)=1,G338&lt;&gt;"",OR(H338="A fazer",H338="Em andamento",H338="Aguardando cliente",H338="Aguardando pagamento",H338="Concluído",H338="Cancelado"),OR(I338="Alta",I338="Média",I338="Baixa")),IF(H338="Concluído",AND(ISNUMBER(K338),K338&gt;=B338,K338&lt;=Resumo!$H$3),IF(H338="Cancelado",OR(K338="",AND(ISNUMBER(K338),K338&gt;=B338,K338&lt;=Resumo!$H$3)),K338="")),IF(H338="Cancelado",OR(J338="",AND(ISNUMBER(J338),J338&gt;=B338)),AND(ISNUMBER(J338),J338&gt;=B338)),ISNUMBER(L338),L338&gt;=0),"OK","Revisar dados"),"Revisar dados"))</f>
      </c>
    </row>
    <row r="339">
      <c r="A339" s="13"/>
      <c r="B339" s="33" t="n"/>
      <c r="C339" s="8" t="n"/>
      <c r="D339" s="9" t="n"/>
      <c r="E339" s="10" t="n"/>
      <c r="F339" s="9" t="n"/>
      <c r="G339" s="8" t="n"/>
      <c r="H339" s="8" t="n"/>
      <c r="I339" s="8" t="n"/>
      <c r="J339" s="33" t="n"/>
      <c r="K339" s="33" t="n"/>
      <c r="L339" s="56" t="n"/>
      <c r="M339" s="34">
        <f>IF(P339&lt;&gt;"OK","",IF(H339="Cancelado","",IF(H339="Concluído",K339-B339,Resumo!$H$3-B339)))</f>
      </c>
      <c r="N339" s="13">
        <f>IF(P339="","",IF(P339&lt;&gt;"OK","Revisar dados",IF(H339="Cancelado","Cancelado",IF(H339="Concluído",IF(K339&gt;J339,"Concluído em atraso","Concluído"),IF(J339&lt;Resumo!$H$3,"Atrasado",IF(J339-Resumo!$H$3&lt;=3,"Vence em até 3 dias","No prazo"))))))</f>
      </c>
      <c r="O339" s="9" t="n"/>
      <c r="P339" s="9">
        <f>IF(COUNTA(A339:L339,O339)=0,"",IFERROR(IF(AND(A339&lt;&gt;"",COUNTIF($A$6:$A$1000,A339)=1,F339&lt;&gt;"",ISNUMBER(Resumo!$H$3),ISNUMBER(B339),B339&gt;=1,B339=INT(B339),B339&lt;=Resumo!$H$3,AND(COUNTIF(Listas!$C$6:$C$105,C339)&gt;=1,C339&lt;&gt;"",COUNTIF(Listas!$A$6:$A$105,G339)=1,G339&lt;&gt;"",OR(H339="A fazer",H339="Em andamento",H339="Aguardando cliente",H339="Aguardando pagamento",H339="Concluído",H339="Cancelado"),OR(I339="Alta",I339="Média",I339="Baixa")),IF(H339="Concluído",AND(ISNUMBER(K339),K339&gt;=B339,K339&lt;=Resumo!$H$3),IF(H339="Cancelado",OR(K339="",AND(ISNUMBER(K339),K339&gt;=B339,K339&lt;=Resumo!$H$3)),K339="")),IF(H339="Cancelado",OR(J339="",AND(ISNUMBER(J339),J339&gt;=B339)),AND(ISNUMBER(J339),J339&gt;=B339)),ISNUMBER(L339),L339&gt;=0),"OK","Revisar dados"),"Revisar dados"))</f>
      </c>
    </row>
    <row r="340">
      <c r="A340" s="6"/>
      <c r="B340" s="33" t="n"/>
      <c r="C340" s="8" t="n"/>
      <c r="D340" s="9" t="n"/>
      <c r="E340" s="10" t="n"/>
      <c r="F340" s="9" t="n"/>
      <c r="G340" s="8" t="n"/>
      <c r="H340" s="8" t="n"/>
      <c r="I340" s="8" t="n"/>
      <c r="J340" s="33" t="n"/>
      <c r="K340" s="33" t="n"/>
      <c r="L340" s="56" t="n"/>
      <c r="M340" s="32">
        <f>IF(P340&lt;&gt;"OK","",IF(H340="Cancelado","",IF(H340="Concluído",K340-B340,Resumo!$H$3-B340)))</f>
      </c>
      <c r="N340" s="6">
        <f>IF(P340="","",IF(P340&lt;&gt;"OK","Revisar dados",IF(H340="Cancelado","Cancelado",IF(H340="Concluído",IF(K340&gt;J340,"Concluído em atraso","Concluído"),IF(J340&lt;Resumo!$H$3,"Atrasado",IF(J340-Resumo!$H$3&lt;=3,"Vence em até 3 dias","No prazo"))))))</f>
      </c>
      <c r="O340" s="9" t="n"/>
      <c r="P340" s="9">
        <f>IF(COUNTA(A340:L340,O340)=0,"",IFERROR(IF(AND(A340&lt;&gt;"",COUNTIF($A$6:$A$1000,A340)=1,F340&lt;&gt;"",ISNUMBER(Resumo!$H$3),ISNUMBER(B340),B340&gt;=1,B340=INT(B340),B340&lt;=Resumo!$H$3,AND(COUNTIF(Listas!$C$6:$C$105,C340)&gt;=1,C340&lt;&gt;"",COUNTIF(Listas!$A$6:$A$105,G340)=1,G340&lt;&gt;"",OR(H340="A fazer",H340="Em andamento",H340="Aguardando cliente",H340="Aguardando pagamento",H340="Concluído",H340="Cancelado"),OR(I340="Alta",I340="Média",I340="Baixa")),IF(H340="Concluído",AND(ISNUMBER(K340),K340&gt;=B340,K340&lt;=Resumo!$H$3),IF(H340="Cancelado",OR(K340="",AND(ISNUMBER(K340),K340&gt;=B340,K340&lt;=Resumo!$H$3)),K340="")),IF(H340="Cancelado",OR(J340="",AND(ISNUMBER(J340),J340&gt;=B340)),AND(ISNUMBER(J340),J340&gt;=B340)),ISNUMBER(L340),L340&gt;=0),"OK","Revisar dados"),"Revisar dados"))</f>
      </c>
    </row>
    <row r="341">
      <c r="A341" s="13"/>
      <c r="B341" s="33" t="n"/>
      <c r="C341" s="8" t="n"/>
      <c r="D341" s="9" t="n"/>
      <c r="E341" s="10" t="n"/>
      <c r="F341" s="9" t="n"/>
      <c r="G341" s="8" t="n"/>
      <c r="H341" s="8" t="n"/>
      <c r="I341" s="8" t="n"/>
      <c r="J341" s="33" t="n"/>
      <c r="K341" s="33" t="n"/>
      <c r="L341" s="56" t="n"/>
      <c r="M341" s="34">
        <f>IF(P341&lt;&gt;"OK","",IF(H341="Cancelado","",IF(H341="Concluído",K341-B341,Resumo!$H$3-B341)))</f>
      </c>
      <c r="N341" s="13">
        <f>IF(P341="","",IF(P341&lt;&gt;"OK","Revisar dados",IF(H341="Cancelado","Cancelado",IF(H341="Concluído",IF(K341&gt;J341,"Concluído em atraso","Concluído"),IF(J341&lt;Resumo!$H$3,"Atrasado",IF(J341-Resumo!$H$3&lt;=3,"Vence em até 3 dias","No prazo"))))))</f>
      </c>
      <c r="O341" s="9" t="n"/>
      <c r="P341" s="9">
        <f>IF(COUNTA(A341:L341,O341)=0,"",IFERROR(IF(AND(A341&lt;&gt;"",COUNTIF($A$6:$A$1000,A341)=1,F341&lt;&gt;"",ISNUMBER(Resumo!$H$3),ISNUMBER(B341),B341&gt;=1,B341=INT(B341),B341&lt;=Resumo!$H$3,AND(COUNTIF(Listas!$C$6:$C$105,C341)&gt;=1,C341&lt;&gt;"",COUNTIF(Listas!$A$6:$A$105,G341)=1,G341&lt;&gt;"",OR(H341="A fazer",H341="Em andamento",H341="Aguardando cliente",H341="Aguardando pagamento",H341="Concluído",H341="Cancelado"),OR(I341="Alta",I341="Média",I341="Baixa")),IF(H341="Concluído",AND(ISNUMBER(K341),K341&gt;=B341,K341&lt;=Resumo!$H$3),IF(H341="Cancelado",OR(K341="",AND(ISNUMBER(K341),K341&gt;=B341,K341&lt;=Resumo!$H$3)),K341="")),IF(H341="Cancelado",OR(J341="",AND(ISNUMBER(J341),J341&gt;=B341)),AND(ISNUMBER(J341),J341&gt;=B341)),ISNUMBER(L341),L341&gt;=0),"OK","Revisar dados"),"Revisar dados"))</f>
      </c>
    </row>
    <row r="342">
      <c r="A342" s="6"/>
      <c r="B342" s="33" t="n"/>
      <c r="C342" s="8" t="n"/>
      <c r="D342" s="9" t="n"/>
      <c r="E342" s="10" t="n"/>
      <c r="F342" s="9" t="n"/>
      <c r="G342" s="8" t="n"/>
      <c r="H342" s="8" t="n"/>
      <c r="I342" s="8" t="n"/>
      <c r="J342" s="33" t="n"/>
      <c r="K342" s="33" t="n"/>
      <c r="L342" s="56" t="n"/>
      <c r="M342" s="32">
        <f>IF(P342&lt;&gt;"OK","",IF(H342="Cancelado","",IF(H342="Concluído",K342-B342,Resumo!$H$3-B342)))</f>
      </c>
      <c r="N342" s="6">
        <f>IF(P342="","",IF(P342&lt;&gt;"OK","Revisar dados",IF(H342="Cancelado","Cancelado",IF(H342="Concluído",IF(K342&gt;J342,"Concluído em atraso","Concluído"),IF(J342&lt;Resumo!$H$3,"Atrasado",IF(J342-Resumo!$H$3&lt;=3,"Vence em até 3 dias","No prazo"))))))</f>
      </c>
      <c r="O342" s="9" t="n"/>
      <c r="P342" s="9">
        <f>IF(COUNTA(A342:L342,O342)=0,"",IFERROR(IF(AND(A342&lt;&gt;"",COUNTIF($A$6:$A$1000,A342)=1,F342&lt;&gt;"",ISNUMBER(Resumo!$H$3),ISNUMBER(B342),B342&gt;=1,B342=INT(B342),B342&lt;=Resumo!$H$3,AND(COUNTIF(Listas!$C$6:$C$105,C342)&gt;=1,C342&lt;&gt;"",COUNTIF(Listas!$A$6:$A$105,G342)=1,G342&lt;&gt;"",OR(H342="A fazer",H342="Em andamento",H342="Aguardando cliente",H342="Aguardando pagamento",H342="Concluído",H342="Cancelado"),OR(I342="Alta",I342="Média",I342="Baixa")),IF(H342="Concluído",AND(ISNUMBER(K342),K342&gt;=B342,K342&lt;=Resumo!$H$3),IF(H342="Cancelado",OR(K342="",AND(ISNUMBER(K342),K342&gt;=B342,K342&lt;=Resumo!$H$3)),K342="")),IF(H342="Cancelado",OR(J342="",AND(ISNUMBER(J342),J342&gt;=B342)),AND(ISNUMBER(J342),J342&gt;=B342)),ISNUMBER(L342),L342&gt;=0),"OK","Revisar dados"),"Revisar dados"))</f>
      </c>
    </row>
    <row r="343">
      <c r="A343" s="13"/>
      <c r="B343" s="33" t="n"/>
      <c r="C343" s="8" t="n"/>
      <c r="D343" s="9" t="n"/>
      <c r="E343" s="10" t="n"/>
      <c r="F343" s="9" t="n"/>
      <c r="G343" s="8" t="n"/>
      <c r="H343" s="8" t="n"/>
      <c r="I343" s="8" t="n"/>
      <c r="J343" s="33" t="n"/>
      <c r="K343" s="33" t="n"/>
      <c r="L343" s="56" t="n"/>
      <c r="M343" s="34">
        <f>IF(P343&lt;&gt;"OK","",IF(H343="Cancelado","",IF(H343="Concluído",K343-B343,Resumo!$H$3-B343)))</f>
      </c>
      <c r="N343" s="13">
        <f>IF(P343="","",IF(P343&lt;&gt;"OK","Revisar dados",IF(H343="Cancelado","Cancelado",IF(H343="Concluído",IF(K343&gt;J343,"Concluído em atraso","Concluído"),IF(J343&lt;Resumo!$H$3,"Atrasado",IF(J343-Resumo!$H$3&lt;=3,"Vence em até 3 dias","No prazo"))))))</f>
      </c>
      <c r="O343" s="9" t="n"/>
      <c r="P343" s="9">
        <f>IF(COUNTA(A343:L343,O343)=0,"",IFERROR(IF(AND(A343&lt;&gt;"",COUNTIF($A$6:$A$1000,A343)=1,F343&lt;&gt;"",ISNUMBER(Resumo!$H$3),ISNUMBER(B343),B343&gt;=1,B343=INT(B343),B343&lt;=Resumo!$H$3,AND(COUNTIF(Listas!$C$6:$C$105,C343)&gt;=1,C343&lt;&gt;"",COUNTIF(Listas!$A$6:$A$105,G343)=1,G343&lt;&gt;"",OR(H343="A fazer",H343="Em andamento",H343="Aguardando cliente",H343="Aguardando pagamento",H343="Concluído",H343="Cancelado"),OR(I343="Alta",I343="Média",I343="Baixa")),IF(H343="Concluído",AND(ISNUMBER(K343),K343&gt;=B343,K343&lt;=Resumo!$H$3),IF(H343="Cancelado",OR(K343="",AND(ISNUMBER(K343),K343&gt;=B343,K343&lt;=Resumo!$H$3)),K343="")),IF(H343="Cancelado",OR(J343="",AND(ISNUMBER(J343),J343&gt;=B343)),AND(ISNUMBER(J343),J343&gt;=B343)),ISNUMBER(L343),L343&gt;=0),"OK","Revisar dados"),"Revisar dados"))</f>
      </c>
    </row>
    <row r="344">
      <c r="A344" s="6"/>
      <c r="B344" s="33" t="n"/>
      <c r="C344" s="8" t="n"/>
      <c r="D344" s="9" t="n"/>
      <c r="E344" s="10" t="n"/>
      <c r="F344" s="9" t="n"/>
      <c r="G344" s="8" t="n"/>
      <c r="H344" s="8" t="n"/>
      <c r="I344" s="8" t="n"/>
      <c r="J344" s="33" t="n"/>
      <c r="K344" s="33" t="n"/>
      <c r="L344" s="56" t="n"/>
      <c r="M344" s="32">
        <f>IF(P344&lt;&gt;"OK","",IF(H344="Cancelado","",IF(H344="Concluído",K344-B344,Resumo!$H$3-B344)))</f>
      </c>
      <c r="N344" s="6">
        <f>IF(P344="","",IF(P344&lt;&gt;"OK","Revisar dados",IF(H344="Cancelado","Cancelado",IF(H344="Concluído",IF(K344&gt;J344,"Concluído em atraso","Concluído"),IF(J344&lt;Resumo!$H$3,"Atrasado",IF(J344-Resumo!$H$3&lt;=3,"Vence em até 3 dias","No prazo"))))))</f>
      </c>
      <c r="O344" s="9" t="n"/>
      <c r="P344" s="9">
        <f>IF(COUNTA(A344:L344,O344)=0,"",IFERROR(IF(AND(A344&lt;&gt;"",COUNTIF($A$6:$A$1000,A344)=1,F344&lt;&gt;"",ISNUMBER(Resumo!$H$3),ISNUMBER(B344),B344&gt;=1,B344=INT(B344),B344&lt;=Resumo!$H$3,AND(COUNTIF(Listas!$C$6:$C$105,C344)&gt;=1,C344&lt;&gt;"",COUNTIF(Listas!$A$6:$A$105,G344)=1,G344&lt;&gt;"",OR(H344="A fazer",H344="Em andamento",H344="Aguardando cliente",H344="Aguardando pagamento",H344="Concluído",H344="Cancelado"),OR(I344="Alta",I344="Média",I344="Baixa")),IF(H344="Concluído",AND(ISNUMBER(K344),K344&gt;=B344,K344&lt;=Resumo!$H$3),IF(H344="Cancelado",OR(K344="",AND(ISNUMBER(K344),K344&gt;=B344,K344&lt;=Resumo!$H$3)),K344="")),IF(H344="Cancelado",OR(J344="",AND(ISNUMBER(J344),J344&gt;=B344)),AND(ISNUMBER(J344),J344&gt;=B344)),ISNUMBER(L344),L344&gt;=0),"OK","Revisar dados"),"Revisar dados"))</f>
      </c>
    </row>
    <row r="345">
      <c r="A345" s="13"/>
      <c r="B345" s="33" t="n"/>
      <c r="C345" s="8" t="n"/>
      <c r="D345" s="9" t="n"/>
      <c r="E345" s="10" t="n"/>
      <c r="F345" s="9" t="n"/>
      <c r="G345" s="8" t="n"/>
      <c r="H345" s="8" t="n"/>
      <c r="I345" s="8" t="n"/>
      <c r="J345" s="33" t="n"/>
      <c r="K345" s="33" t="n"/>
      <c r="L345" s="56" t="n"/>
      <c r="M345" s="34">
        <f>IF(P345&lt;&gt;"OK","",IF(H345="Cancelado","",IF(H345="Concluído",K345-B345,Resumo!$H$3-B345)))</f>
      </c>
      <c r="N345" s="13">
        <f>IF(P345="","",IF(P345&lt;&gt;"OK","Revisar dados",IF(H345="Cancelado","Cancelado",IF(H345="Concluído",IF(K345&gt;J345,"Concluído em atraso","Concluído"),IF(J345&lt;Resumo!$H$3,"Atrasado",IF(J345-Resumo!$H$3&lt;=3,"Vence em até 3 dias","No prazo"))))))</f>
      </c>
      <c r="O345" s="9" t="n"/>
      <c r="P345" s="9">
        <f>IF(COUNTA(A345:L345,O345)=0,"",IFERROR(IF(AND(A345&lt;&gt;"",COUNTIF($A$6:$A$1000,A345)=1,F345&lt;&gt;"",ISNUMBER(Resumo!$H$3),ISNUMBER(B345),B345&gt;=1,B345=INT(B345),B345&lt;=Resumo!$H$3,AND(COUNTIF(Listas!$C$6:$C$105,C345)&gt;=1,C345&lt;&gt;"",COUNTIF(Listas!$A$6:$A$105,G345)=1,G345&lt;&gt;"",OR(H345="A fazer",H345="Em andamento",H345="Aguardando cliente",H345="Aguardando pagamento",H345="Concluído",H345="Cancelado"),OR(I345="Alta",I345="Média",I345="Baixa")),IF(H345="Concluído",AND(ISNUMBER(K345),K345&gt;=B345,K345&lt;=Resumo!$H$3),IF(H345="Cancelado",OR(K345="",AND(ISNUMBER(K345),K345&gt;=B345,K345&lt;=Resumo!$H$3)),K345="")),IF(H345="Cancelado",OR(J345="",AND(ISNUMBER(J345),J345&gt;=B345)),AND(ISNUMBER(J345),J345&gt;=B345)),ISNUMBER(L345),L345&gt;=0),"OK","Revisar dados"),"Revisar dados"))</f>
      </c>
    </row>
    <row r="346">
      <c r="A346" s="6"/>
      <c r="B346" s="33" t="n"/>
      <c r="C346" s="8" t="n"/>
      <c r="D346" s="9" t="n"/>
      <c r="E346" s="10" t="n"/>
      <c r="F346" s="9" t="n"/>
      <c r="G346" s="8" t="n"/>
      <c r="H346" s="8" t="n"/>
      <c r="I346" s="8" t="n"/>
      <c r="J346" s="33" t="n"/>
      <c r="K346" s="33" t="n"/>
      <c r="L346" s="56" t="n"/>
      <c r="M346" s="32">
        <f>IF(P346&lt;&gt;"OK","",IF(H346="Cancelado","",IF(H346="Concluído",K346-B346,Resumo!$H$3-B346)))</f>
      </c>
      <c r="N346" s="6">
        <f>IF(P346="","",IF(P346&lt;&gt;"OK","Revisar dados",IF(H346="Cancelado","Cancelado",IF(H346="Concluído",IF(K346&gt;J346,"Concluído em atraso","Concluído"),IF(J346&lt;Resumo!$H$3,"Atrasado",IF(J346-Resumo!$H$3&lt;=3,"Vence em até 3 dias","No prazo"))))))</f>
      </c>
      <c r="O346" s="9" t="n"/>
      <c r="P346" s="9">
        <f>IF(COUNTA(A346:L346,O346)=0,"",IFERROR(IF(AND(A346&lt;&gt;"",COUNTIF($A$6:$A$1000,A346)=1,F346&lt;&gt;"",ISNUMBER(Resumo!$H$3),ISNUMBER(B346),B346&gt;=1,B346=INT(B346),B346&lt;=Resumo!$H$3,AND(COUNTIF(Listas!$C$6:$C$105,C346)&gt;=1,C346&lt;&gt;"",COUNTIF(Listas!$A$6:$A$105,G346)=1,G346&lt;&gt;"",OR(H346="A fazer",H346="Em andamento",H346="Aguardando cliente",H346="Aguardando pagamento",H346="Concluído",H346="Cancelado"),OR(I346="Alta",I346="Média",I346="Baixa")),IF(H346="Concluído",AND(ISNUMBER(K346),K346&gt;=B346,K346&lt;=Resumo!$H$3),IF(H346="Cancelado",OR(K346="",AND(ISNUMBER(K346),K346&gt;=B346,K346&lt;=Resumo!$H$3)),K346="")),IF(H346="Cancelado",OR(J346="",AND(ISNUMBER(J346),J346&gt;=B346)),AND(ISNUMBER(J346),J346&gt;=B346)),ISNUMBER(L346),L346&gt;=0),"OK","Revisar dados"),"Revisar dados"))</f>
      </c>
    </row>
    <row r="347">
      <c r="A347" s="13"/>
      <c r="B347" s="33" t="n"/>
      <c r="C347" s="8" t="n"/>
      <c r="D347" s="9" t="n"/>
      <c r="E347" s="10" t="n"/>
      <c r="F347" s="9" t="n"/>
      <c r="G347" s="8" t="n"/>
      <c r="H347" s="8" t="n"/>
      <c r="I347" s="8" t="n"/>
      <c r="J347" s="33" t="n"/>
      <c r="K347" s="33" t="n"/>
      <c r="L347" s="56" t="n"/>
      <c r="M347" s="34">
        <f>IF(P347&lt;&gt;"OK","",IF(H347="Cancelado","",IF(H347="Concluído",K347-B347,Resumo!$H$3-B347)))</f>
      </c>
      <c r="N347" s="13">
        <f>IF(P347="","",IF(P347&lt;&gt;"OK","Revisar dados",IF(H347="Cancelado","Cancelado",IF(H347="Concluído",IF(K347&gt;J347,"Concluído em atraso","Concluído"),IF(J347&lt;Resumo!$H$3,"Atrasado",IF(J347-Resumo!$H$3&lt;=3,"Vence em até 3 dias","No prazo"))))))</f>
      </c>
      <c r="O347" s="9" t="n"/>
      <c r="P347" s="9">
        <f>IF(COUNTA(A347:L347,O347)=0,"",IFERROR(IF(AND(A347&lt;&gt;"",COUNTIF($A$6:$A$1000,A347)=1,F347&lt;&gt;"",ISNUMBER(Resumo!$H$3),ISNUMBER(B347),B347&gt;=1,B347=INT(B347),B347&lt;=Resumo!$H$3,AND(COUNTIF(Listas!$C$6:$C$105,C347)&gt;=1,C347&lt;&gt;"",COUNTIF(Listas!$A$6:$A$105,G347)=1,G347&lt;&gt;"",OR(H347="A fazer",H347="Em andamento",H347="Aguardando cliente",H347="Aguardando pagamento",H347="Concluído",H347="Cancelado"),OR(I347="Alta",I347="Média",I347="Baixa")),IF(H347="Concluído",AND(ISNUMBER(K347),K347&gt;=B347,K347&lt;=Resumo!$H$3),IF(H347="Cancelado",OR(K347="",AND(ISNUMBER(K347),K347&gt;=B347,K347&lt;=Resumo!$H$3)),K347="")),IF(H347="Cancelado",OR(J347="",AND(ISNUMBER(J347),J347&gt;=B347)),AND(ISNUMBER(J347),J347&gt;=B347)),ISNUMBER(L347),L347&gt;=0),"OK","Revisar dados"),"Revisar dados"))</f>
      </c>
    </row>
    <row r="348">
      <c r="A348" s="6"/>
      <c r="B348" s="33" t="n"/>
      <c r="C348" s="8" t="n"/>
      <c r="D348" s="9" t="n"/>
      <c r="E348" s="10" t="n"/>
      <c r="F348" s="9" t="n"/>
      <c r="G348" s="8" t="n"/>
      <c r="H348" s="8" t="n"/>
      <c r="I348" s="8" t="n"/>
      <c r="J348" s="33" t="n"/>
      <c r="K348" s="33" t="n"/>
      <c r="L348" s="56" t="n"/>
      <c r="M348" s="32">
        <f>IF(P348&lt;&gt;"OK","",IF(H348="Cancelado","",IF(H348="Concluído",K348-B348,Resumo!$H$3-B348)))</f>
      </c>
      <c r="N348" s="6">
        <f>IF(P348="","",IF(P348&lt;&gt;"OK","Revisar dados",IF(H348="Cancelado","Cancelado",IF(H348="Concluído",IF(K348&gt;J348,"Concluído em atraso","Concluído"),IF(J348&lt;Resumo!$H$3,"Atrasado",IF(J348-Resumo!$H$3&lt;=3,"Vence em até 3 dias","No prazo"))))))</f>
      </c>
      <c r="O348" s="9" t="n"/>
      <c r="P348" s="9">
        <f>IF(COUNTA(A348:L348,O348)=0,"",IFERROR(IF(AND(A348&lt;&gt;"",COUNTIF($A$6:$A$1000,A348)=1,F348&lt;&gt;"",ISNUMBER(Resumo!$H$3),ISNUMBER(B348),B348&gt;=1,B348=INT(B348),B348&lt;=Resumo!$H$3,AND(COUNTIF(Listas!$C$6:$C$105,C348)&gt;=1,C348&lt;&gt;"",COUNTIF(Listas!$A$6:$A$105,G348)=1,G348&lt;&gt;"",OR(H348="A fazer",H348="Em andamento",H348="Aguardando cliente",H348="Aguardando pagamento",H348="Concluído",H348="Cancelado"),OR(I348="Alta",I348="Média",I348="Baixa")),IF(H348="Concluído",AND(ISNUMBER(K348),K348&gt;=B348,K348&lt;=Resumo!$H$3),IF(H348="Cancelado",OR(K348="",AND(ISNUMBER(K348),K348&gt;=B348,K348&lt;=Resumo!$H$3)),K348="")),IF(H348="Cancelado",OR(J348="",AND(ISNUMBER(J348),J348&gt;=B348)),AND(ISNUMBER(J348),J348&gt;=B348)),ISNUMBER(L348),L348&gt;=0),"OK","Revisar dados"),"Revisar dados"))</f>
      </c>
    </row>
    <row r="349">
      <c r="A349" s="13"/>
      <c r="B349" s="33" t="n"/>
      <c r="C349" s="8" t="n"/>
      <c r="D349" s="9" t="n"/>
      <c r="E349" s="10" t="n"/>
      <c r="F349" s="9" t="n"/>
      <c r="G349" s="8" t="n"/>
      <c r="H349" s="8" t="n"/>
      <c r="I349" s="8" t="n"/>
      <c r="J349" s="33" t="n"/>
      <c r="K349" s="33" t="n"/>
      <c r="L349" s="56" t="n"/>
      <c r="M349" s="34">
        <f>IF(P349&lt;&gt;"OK","",IF(H349="Cancelado","",IF(H349="Concluído",K349-B349,Resumo!$H$3-B349)))</f>
      </c>
      <c r="N349" s="13">
        <f>IF(P349="","",IF(P349&lt;&gt;"OK","Revisar dados",IF(H349="Cancelado","Cancelado",IF(H349="Concluído",IF(K349&gt;J349,"Concluído em atraso","Concluído"),IF(J349&lt;Resumo!$H$3,"Atrasado",IF(J349-Resumo!$H$3&lt;=3,"Vence em até 3 dias","No prazo"))))))</f>
      </c>
      <c r="O349" s="9" t="n"/>
      <c r="P349" s="9">
        <f>IF(COUNTA(A349:L349,O349)=0,"",IFERROR(IF(AND(A349&lt;&gt;"",COUNTIF($A$6:$A$1000,A349)=1,F349&lt;&gt;"",ISNUMBER(Resumo!$H$3),ISNUMBER(B349),B349&gt;=1,B349=INT(B349),B349&lt;=Resumo!$H$3,AND(COUNTIF(Listas!$C$6:$C$105,C349)&gt;=1,C349&lt;&gt;"",COUNTIF(Listas!$A$6:$A$105,G349)=1,G349&lt;&gt;"",OR(H349="A fazer",H349="Em andamento",H349="Aguardando cliente",H349="Aguardando pagamento",H349="Concluído",H349="Cancelado"),OR(I349="Alta",I349="Média",I349="Baixa")),IF(H349="Concluído",AND(ISNUMBER(K349),K349&gt;=B349,K349&lt;=Resumo!$H$3),IF(H349="Cancelado",OR(K349="",AND(ISNUMBER(K349),K349&gt;=B349,K349&lt;=Resumo!$H$3)),K349="")),IF(H349="Cancelado",OR(J349="",AND(ISNUMBER(J349),J349&gt;=B349)),AND(ISNUMBER(J349),J349&gt;=B349)),ISNUMBER(L349),L349&gt;=0),"OK","Revisar dados"),"Revisar dados"))</f>
      </c>
    </row>
    <row r="350">
      <c r="A350" s="6"/>
      <c r="B350" s="33" t="n"/>
      <c r="C350" s="8" t="n"/>
      <c r="D350" s="9" t="n"/>
      <c r="E350" s="10" t="n"/>
      <c r="F350" s="9" t="n"/>
      <c r="G350" s="8" t="n"/>
      <c r="H350" s="8" t="n"/>
      <c r="I350" s="8" t="n"/>
      <c r="J350" s="33" t="n"/>
      <c r="K350" s="33" t="n"/>
      <c r="L350" s="56" t="n"/>
      <c r="M350" s="32">
        <f>IF(P350&lt;&gt;"OK","",IF(H350="Cancelado","",IF(H350="Concluído",K350-B350,Resumo!$H$3-B350)))</f>
      </c>
      <c r="N350" s="6">
        <f>IF(P350="","",IF(P350&lt;&gt;"OK","Revisar dados",IF(H350="Cancelado","Cancelado",IF(H350="Concluído",IF(K350&gt;J350,"Concluído em atraso","Concluído"),IF(J350&lt;Resumo!$H$3,"Atrasado",IF(J350-Resumo!$H$3&lt;=3,"Vence em até 3 dias","No prazo"))))))</f>
      </c>
      <c r="O350" s="9" t="n"/>
      <c r="P350" s="9">
        <f>IF(COUNTA(A350:L350,O350)=0,"",IFERROR(IF(AND(A350&lt;&gt;"",COUNTIF($A$6:$A$1000,A350)=1,F350&lt;&gt;"",ISNUMBER(Resumo!$H$3),ISNUMBER(B350),B350&gt;=1,B350=INT(B350),B350&lt;=Resumo!$H$3,AND(COUNTIF(Listas!$C$6:$C$105,C350)&gt;=1,C350&lt;&gt;"",COUNTIF(Listas!$A$6:$A$105,G350)=1,G350&lt;&gt;"",OR(H350="A fazer",H350="Em andamento",H350="Aguardando cliente",H350="Aguardando pagamento",H350="Concluído",H350="Cancelado"),OR(I350="Alta",I350="Média",I350="Baixa")),IF(H350="Concluído",AND(ISNUMBER(K350),K350&gt;=B350,K350&lt;=Resumo!$H$3),IF(H350="Cancelado",OR(K350="",AND(ISNUMBER(K350),K350&gt;=B350,K350&lt;=Resumo!$H$3)),K350="")),IF(H350="Cancelado",OR(J350="",AND(ISNUMBER(J350),J350&gt;=B350)),AND(ISNUMBER(J350),J350&gt;=B350)),ISNUMBER(L350),L350&gt;=0),"OK","Revisar dados"),"Revisar dados"))</f>
      </c>
    </row>
    <row r="351">
      <c r="A351" s="13"/>
      <c r="B351" s="33" t="n"/>
      <c r="C351" s="8" t="n"/>
      <c r="D351" s="9" t="n"/>
      <c r="E351" s="10" t="n"/>
      <c r="F351" s="9" t="n"/>
      <c r="G351" s="8" t="n"/>
      <c r="H351" s="8" t="n"/>
      <c r="I351" s="8" t="n"/>
      <c r="J351" s="33" t="n"/>
      <c r="K351" s="33" t="n"/>
      <c r="L351" s="56" t="n"/>
      <c r="M351" s="34">
        <f>IF(P351&lt;&gt;"OK","",IF(H351="Cancelado","",IF(H351="Concluído",K351-B351,Resumo!$H$3-B351)))</f>
      </c>
      <c r="N351" s="13">
        <f>IF(P351="","",IF(P351&lt;&gt;"OK","Revisar dados",IF(H351="Cancelado","Cancelado",IF(H351="Concluído",IF(K351&gt;J351,"Concluído em atraso","Concluído"),IF(J351&lt;Resumo!$H$3,"Atrasado",IF(J351-Resumo!$H$3&lt;=3,"Vence em até 3 dias","No prazo"))))))</f>
      </c>
      <c r="O351" s="9" t="n"/>
      <c r="P351" s="9">
        <f>IF(COUNTA(A351:L351,O351)=0,"",IFERROR(IF(AND(A351&lt;&gt;"",COUNTIF($A$6:$A$1000,A351)=1,F351&lt;&gt;"",ISNUMBER(Resumo!$H$3),ISNUMBER(B351),B351&gt;=1,B351=INT(B351),B351&lt;=Resumo!$H$3,AND(COUNTIF(Listas!$C$6:$C$105,C351)&gt;=1,C351&lt;&gt;"",COUNTIF(Listas!$A$6:$A$105,G351)=1,G351&lt;&gt;"",OR(H351="A fazer",H351="Em andamento",H351="Aguardando cliente",H351="Aguardando pagamento",H351="Concluído",H351="Cancelado"),OR(I351="Alta",I351="Média",I351="Baixa")),IF(H351="Concluído",AND(ISNUMBER(K351),K351&gt;=B351,K351&lt;=Resumo!$H$3),IF(H351="Cancelado",OR(K351="",AND(ISNUMBER(K351),K351&gt;=B351,K351&lt;=Resumo!$H$3)),K351="")),IF(H351="Cancelado",OR(J351="",AND(ISNUMBER(J351),J351&gt;=B351)),AND(ISNUMBER(J351),J351&gt;=B351)),ISNUMBER(L351),L351&gt;=0),"OK","Revisar dados"),"Revisar dados"))</f>
      </c>
    </row>
    <row r="352">
      <c r="A352" s="6"/>
      <c r="B352" s="33" t="n"/>
      <c r="C352" s="8" t="n"/>
      <c r="D352" s="9" t="n"/>
      <c r="E352" s="10" t="n"/>
      <c r="F352" s="9" t="n"/>
      <c r="G352" s="8" t="n"/>
      <c r="H352" s="8" t="n"/>
      <c r="I352" s="8" t="n"/>
      <c r="J352" s="33" t="n"/>
      <c r="K352" s="33" t="n"/>
      <c r="L352" s="56" t="n"/>
      <c r="M352" s="32">
        <f>IF(P352&lt;&gt;"OK","",IF(H352="Cancelado","",IF(H352="Concluído",K352-B352,Resumo!$H$3-B352)))</f>
      </c>
      <c r="N352" s="6">
        <f>IF(P352="","",IF(P352&lt;&gt;"OK","Revisar dados",IF(H352="Cancelado","Cancelado",IF(H352="Concluído",IF(K352&gt;J352,"Concluído em atraso","Concluído"),IF(J352&lt;Resumo!$H$3,"Atrasado",IF(J352-Resumo!$H$3&lt;=3,"Vence em até 3 dias","No prazo"))))))</f>
      </c>
      <c r="O352" s="9" t="n"/>
      <c r="P352" s="9">
        <f>IF(COUNTA(A352:L352,O352)=0,"",IFERROR(IF(AND(A352&lt;&gt;"",COUNTIF($A$6:$A$1000,A352)=1,F352&lt;&gt;"",ISNUMBER(Resumo!$H$3),ISNUMBER(B352),B352&gt;=1,B352=INT(B352),B352&lt;=Resumo!$H$3,AND(COUNTIF(Listas!$C$6:$C$105,C352)&gt;=1,C352&lt;&gt;"",COUNTIF(Listas!$A$6:$A$105,G352)=1,G352&lt;&gt;"",OR(H352="A fazer",H352="Em andamento",H352="Aguardando cliente",H352="Aguardando pagamento",H352="Concluído",H352="Cancelado"),OR(I352="Alta",I352="Média",I352="Baixa")),IF(H352="Concluído",AND(ISNUMBER(K352),K352&gt;=B352,K352&lt;=Resumo!$H$3),IF(H352="Cancelado",OR(K352="",AND(ISNUMBER(K352),K352&gt;=B352,K352&lt;=Resumo!$H$3)),K352="")),IF(H352="Cancelado",OR(J352="",AND(ISNUMBER(J352),J352&gt;=B352)),AND(ISNUMBER(J352),J352&gt;=B352)),ISNUMBER(L352),L352&gt;=0),"OK","Revisar dados"),"Revisar dados"))</f>
      </c>
    </row>
    <row r="353">
      <c r="A353" s="13"/>
      <c r="B353" s="33" t="n"/>
      <c r="C353" s="8" t="n"/>
      <c r="D353" s="9" t="n"/>
      <c r="E353" s="10" t="n"/>
      <c r="F353" s="9" t="n"/>
      <c r="G353" s="8" t="n"/>
      <c r="H353" s="8" t="n"/>
      <c r="I353" s="8" t="n"/>
      <c r="J353" s="33" t="n"/>
      <c r="K353" s="33" t="n"/>
      <c r="L353" s="56" t="n"/>
      <c r="M353" s="34">
        <f>IF(P353&lt;&gt;"OK","",IF(H353="Cancelado","",IF(H353="Concluído",K353-B353,Resumo!$H$3-B353)))</f>
      </c>
      <c r="N353" s="13">
        <f>IF(P353="","",IF(P353&lt;&gt;"OK","Revisar dados",IF(H353="Cancelado","Cancelado",IF(H353="Concluído",IF(K353&gt;J353,"Concluído em atraso","Concluído"),IF(J353&lt;Resumo!$H$3,"Atrasado",IF(J353-Resumo!$H$3&lt;=3,"Vence em até 3 dias","No prazo"))))))</f>
      </c>
      <c r="O353" s="9" t="n"/>
      <c r="P353" s="9">
        <f>IF(COUNTA(A353:L353,O353)=0,"",IFERROR(IF(AND(A353&lt;&gt;"",COUNTIF($A$6:$A$1000,A353)=1,F353&lt;&gt;"",ISNUMBER(Resumo!$H$3),ISNUMBER(B353),B353&gt;=1,B353=INT(B353),B353&lt;=Resumo!$H$3,AND(COUNTIF(Listas!$C$6:$C$105,C353)&gt;=1,C353&lt;&gt;"",COUNTIF(Listas!$A$6:$A$105,G353)=1,G353&lt;&gt;"",OR(H353="A fazer",H353="Em andamento",H353="Aguardando cliente",H353="Aguardando pagamento",H353="Concluído",H353="Cancelado"),OR(I353="Alta",I353="Média",I353="Baixa")),IF(H353="Concluído",AND(ISNUMBER(K353),K353&gt;=B353,K353&lt;=Resumo!$H$3),IF(H353="Cancelado",OR(K353="",AND(ISNUMBER(K353),K353&gt;=B353,K353&lt;=Resumo!$H$3)),K353="")),IF(H353="Cancelado",OR(J353="",AND(ISNUMBER(J353),J353&gt;=B353)),AND(ISNUMBER(J353),J353&gt;=B353)),ISNUMBER(L353),L353&gt;=0),"OK","Revisar dados"),"Revisar dados"))</f>
      </c>
    </row>
    <row r="354">
      <c r="A354" s="6"/>
      <c r="B354" s="33" t="n"/>
      <c r="C354" s="8" t="n"/>
      <c r="D354" s="9" t="n"/>
      <c r="E354" s="10" t="n"/>
      <c r="F354" s="9" t="n"/>
      <c r="G354" s="8" t="n"/>
      <c r="H354" s="8" t="n"/>
      <c r="I354" s="8" t="n"/>
      <c r="J354" s="33" t="n"/>
      <c r="K354" s="33" t="n"/>
      <c r="L354" s="56" t="n"/>
      <c r="M354" s="32">
        <f>IF(P354&lt;&gt;"OK","",IF(H354="Cancelado","",IF(H354="Concluído",K354-B354,Resumo!$H$3-B354)))</f>
      </c>
      <c r="N354" s="6">
        <f>IF(P354="","",IF(P354&lt;&gt;"OK","Revisar dados",IF(H354="Cancelado","Cancelado",IF(H354="Concluído",IF(K354&gt;J354,"Concluído em atraso","Concluído"),IF(J354&lt;Resumo!$H$3,"Atrasado",IF(J354-Resumo!$H$3&lt;=3,"Vence em até 3 dias","No prazo"))))))</f>
      </c>
      <c r="O354" s="9" t="n"/>
      <c r="P354" s="9">
        <f>IF(COUNTA(A354:L354,O354)=0,"",IFERROR(IF(AND(A354&lt;&gt;"",COUNTIF($A$6:$A$1000,A354)=1,F354&lt;&gt;"",ISNUMBER(Resumo!$H$3),ISNUMBER(B354),B354&gt;=1,B354=INT(B354),B354&lt;=Resumo!$H$3,AND(COUNTIF(Listas!$C$6:$C$105,C354)&gt;=1,C354&lt;&gt;"",COUNTIF(Listas!$A$6:$A$105,G354)=1,G354&lt;&gt;"",OR(H354="A fazer",H354="Em andamento",H354="Aguardando cliente",H354="Aguardando pagamento",H354="Concluído",H354="Cancelado"),OR(I354="Alta",I354="Média",I354="Baixa")),IF(H354="Concluído",AND(ISNUMBER(K354),K354&gt;=B354,K354&lt;=Resumo!$H$3),IF(H354="Cancelado",OR(K354="",AND(ISNUMBER(K354),K354&gt;=B354,K354&lt;=Resumo!$H$3)),K354="")),IF(H354="Cancelado",OR(J354="",AND(ISNUMBER(J354),J354&gt;=B354)),AND(ISNUMBER(J354),J354&gt;=B354)),ISNUMBER(L354),L354&gt;=0),"OK","Revisar dados"),"Revisar dados"))</f>
      </c>
    </row>
    <row r="355">
      <c r="A355" s="13"/>
      <c r="B355" s="33" t="n"/>
      <c r="C355" s="8" t="n"/>
      <c r="D355" s="9" t="n"/>
      <c r="E355" s="10" t="n"/>
      <c r="F355" s="9" t="n"/>
      <c r="G355" s="8" t="n"/>
      <c r="H355" s="8" t="n"/>
      <c r="I355" s="8" t="n"/>
      <c r="J355" s="33" t="n"/>
      <c r="K355" s="33" t="n"/>
      <c r="L355" s="56" t="n"/>
      <c r="M355" s="34">
        <f>IF(P355&lt;&gt;"OK","",IF(H355="Cancelado","",IF(H355="Concluído",K355-B355,Resumo!$H$3-B355)))</f>
      </c>
      <c r="N355" s="13">
        <f>IF(P355="","",IF(P355&lt;&gt;"OK","Revisar dados",IF(H355="Cancelado","Cancelado",IF(H355="Concluído",IF(K355&gt;J355,"Concluído em atraso","Concluído"),IF(J355&lt;Resumo!$H$3,"Atrasado",IF(J355-Resumo!$H$3&lt;=3,"Vence em até 3 dias","No prazo"))))))</f>
      </c>
      <c r="O355" s="9" t="n"/>
      <c r="P355" s="9">
        <f>IF(COUNTA(A355:L355,O355)=0,"",IFERROR(IF(AND(A355&lt;&gt;"",COUNTIF($A$6:$A$1000,A355)=1,F355&lt;&gt;"",ISNUMBER(Resumo!$H$3),ISNUMBER(B355),B355&gt;=1,B355=INT(B355),B355&lt;=Resumo!$H$3,AND(COUNTIF(Listas!$C$6:$C$105,C355)&gt;=1,C355&lt;&gt;"",COUNTIF(Listas!$A$6:$A$105,G355)=1,G355&lt;&gt;"",OR(H355="A fazer",H355="Em andamento",H355="Aguardando cliente",H355="Aguardando pagamento",H355="Concluído",H355="Cancelado"),OR(I355="Alta",I355="Média",I355="Baixa")),IF(H355="Concluído",AND(ISNUMBER(K355),K355&gt;=B355,K355&lt;=Resumo!$H$3),IF(H355="Cancelado",OR(K355="",AND(ISNUMBER(K355),K355&gt;=B355,K355&lt;=Resumo!$H$3)),K355="")),IF(H355="Cancelado",OR(J355="",AND(ISNUMBER(J355),J355&gt;=B355)),AND(ISNUMBER(J355),J355&gt;=B355)),ISNUMBER(L355),L355&gt;=0),"OK","Revisar dados"),"Revisar dados"))</f>
      </c>
    </row>
    <row r="356">
      <c r="A356" s="6"/>
      <c r="B356" s="33" t="n"/>
      <c r="C356" s="8" t="n"/>
      <c r="D356" s="9" t="n"/>
      <c r="E356" s="10" t="n"/>
      <c r="F356" s="9" t="n"/>
      <c r="G356" s="8" t="n"/>
      <c r="H356" s="8" t="n"/>
      <c r="I356" s="8" t="n"/>
      <c r="J356" s="33" t="n"/>
      <c r="K356" s="33" t="n"/>
      <c r="L356" s="56" t="n"/>
      <c r="M356" s="32">
        <f>IF(P356&lt;&gt;"OK","",IF(H356="Cancelado","",IF(H356="Concluído",K356-B356,Resumo!$H$3-B356)))</f>
      </c>
      <c r="N356" s="6">
        <f>IF(P356="","",IF(P356&lt;&gt;"OK","Revisar dados",IF(H356="Cancelado","Cancelado",IF(H356="Concluído",IF(K356&gt;J356,"Concluído em atraso","Concluído"),IF(J356&lt;Resumo!$H$3,"Atrasado",IF(J356-Resumo!$H$3&lt;=3,"Vence em até 3 dias","No prazo"))))))</f>
      </c>
      <c r="O356" s="9" t="n"/>
      <c r="P356" s="9">
        <f>IF(COUNTA(A356:L356,O356)=0,"",IFERROR(IF(AND(A356&lt;&gt;"",COUNTIF($A$6:$A$1000,A356)=1,F356&lt;&gt;"",ISNUMBER(Resumo!$H$3),ISNUMBER(B356),B356&gt;=1,B356=INT(B356),B356&lt;=Resumo!$H$3,AND(COUNTIF(Listas!$C$6:$C$105,C356)&gt;=1,C356&lt;&gt;"",COUNTIF(Listas!$A$6:$A$105,G356)=1,G356&lt;&gt;"",OR(H356="A fazer",H356="Em andamento",H356="Aguardando cliente",H356="Aguardando pagamento",H356="Concluído",H356="Cancelado"),OR(I356="Alta",I356="Média",I356="Baixa")),IF(H356="Concluído",AND(ISNUMBER(K356),K356&gt;=B356,K356&lt;=Resumo!$H$3),IF(H356="Cancelado",OR(K356="",AND(ISNUMBER(K356),K356&gt;=B356,K356&lt;=Resumo!$H$3)),K356="")),IF(H356="Cancelado",OR(J356="",AND(ISNUMBER(J356),J356&gt;=B356)),AND(ISNUMBER(J356),J356&gt;=B356)),ISNUMBER(L356),L356&gt;=0),"OK","Revisar dados"),"Revisar dados"))</f>
      </c>
    </row>
    <row r="357">
      <c r="A357" s="13"/>
      <c r="B357" s="33" t="n"/>
      <c r="C357" s="8" t="n"/>
      <c r="D357" s="9" t="n"/>
      <c r="E357" s="10" t="n"/>
      <c r="F357" s="9" t="n"/>
      <c r="G357" s="8" t="n"/>
      <c r="H357" s="8" t="n"/>
      <c r="I357" s="8" t="n"/>
      <c r="J357" s="33" t="n"/>
      <c r="K357" s="33" t="n"/>
      <c r="L357" s="56" t="n"/>
      <c r="M357" s="34">
        <f>IF(P357&lt;&gt;"OK","",IF(H357="Cancelado","",IF(H357="Concluído",K357-B357,Resumo!$H$3-B357)))</f>
      </c>
      <c r="N357" s="13">
        <f>IF(P357="","",IF(P357&lt;&gt;"OK","Revisar dados",IF(H357="Cancelado","Cancelado",IF(H357="Concluído",IF(K357&gt;J357,"Concluído em atraso","Concluído"),IF(J357&lt;Resumo!$H$3,"Atrasado",IF(J357-Resumo!$H$3&lt;=3,"Vence em até 3 dias","No prazo"))))))</f>
      </c>
      <c r="O357" s="9" t="n"/>
      <c r="P357" s="9">
        <f>IF(COUNTA(A357:L357,O357)=0,"",IFERROR(IF(AND(A357&lt;&gt;"",COUNTIF($A$6:$A$1000,A357)=1,F357&lt;&gt;"",ISNUMBER(Resumo!$H$3),ISNUMBER(B357),B357&gt;=1,B357=INT(B357),B357&lt;=Resumo!$H$3,AND(COUNTIF(Listas!$C$6:$C$105,C357)&gt;=1,C357&lt;&gt;"",COUNTIF(Listas!$A$6:$A$105,G357)=1,G357&lt;&gt;"",OR(H357="A fazer",H357="Em andamento",H357="Aguardando cliente",H357="Aguardando pagamento",H357="Concluído",H357="Cancelado"),OR(I357="Alta",I357="Média",I357="Baixa")),IF(H357="Concluído",AND(ISNUMBER(K357),K357&gt;=B357,K357&lt;=Resumo!$H$3),IF(H357="Cancelado",OR(K357="",AND(ISNUMBER(K357),K357&gt;=B357,K357&lt;=Resumo!$H$3)),K357="")),IF(H357="Cancelado",OR(J357="",AND(ISNUMBER(J357),J357&gt;=B357)),AND(ISNUMBER(J357),J357&gt;=B357)),ISNUMBER(L357),L357&gt;=0),"OK","Revisar dados"),"Revisar dados"))</f>
      </c>
    </row>
    <row r="358">
      <c r="A358" s="6"/>
      <c r="B358" s="33" t="n"/>
      <c r="C358" s="8" t="n"/>
      <c r="D358" s="9" t="n"/>
      <c r="E358" s="10" t="n"/>
      <c r="F358" s="9" t="n"/>
      <c r="G358" s="8" t="n"/>
      <c r="H358" s="8" t="n"/>
      <c r="I358" s="8" t="n"/>
      <c r="J358" s="33" t="n"/>
      <c r="K358" s="33" t="n"/>
      <c r="L358" s="56" t="n"/>
      <c r="M358" s="32">
        <f>IF(P358&lt;&gt;"OK","",IF(H358="Cancelado","",IF(H358="Concluído",K358-B358,Resumo!$H$3-B358)))</f>
      </c>
      <c r="N358" s="6">
        <f>IF(P358="","",IF(P358&lt;&gt;"OK","Revisar dados",IF(H358="Cancelado","Cancelado",IF(H358="Concluído",IF(K358&gt;J358,"Concluído em atraso","Concluído"),IF(J358&lt;Resumo!$H$3,"Atrasado",IF(J358-Resumo!$H$3&lt;=3,"Vence em até 3 dias","No prazo"))))))</f>
      </c>
      <c r="O358" s="9" t="n"/>
      <c r="P358" s="9">
        <f>IF(COUNTA(A358:L358,O358)=0,"",IFERROR(IF(AND(A358&lt;&gt;"",COUNTIF($A$6:$A$1000,A358)=1,F358&lt;&gt;"",ISNUMBER(Resumo!$H$3),ISNUMBER(B358),B358&gt;=1,B358=INT(B358),B358&lt;=Resumo!$H$3,AND(COUNTIF(Listas!$C$6:$C$105,C358)&gt;=1,C358&lt;&gt;"",COUNTIF(Listas!$A$6:$A$105,G358)=1,G358&lt;&gt;"",OR(H358="A fazer",H358="Em andamento",H358="Aguardando cliente",H358="Aguardando pagamento",H358="Concluído",H358="Cancelado"),OR(I358="Alta",I358="Média",I358="Baixa")),IF(H358="Concluído",AND(ISNUMBER(K358),K358&gt;=B358,K358&lt;=Resumo!$H$3),IF(H358="Cancelado",OR(K358="",AND(ISNUMBER(K358),K358&gt;=B358,K358&lt;=Resumo!$H$3)),K358="")),IF(H358="Cancelado",OR(J358="",AND(ISNUMBER(J358),J358&gt;=B358)),AND(ISNUMBER(J358),J358&gt;=B358)),ISNUMBER(L358),L358&gt;=0),"OK","Revisar dados"),"Revisar dados"))</f>
      </c>
    </row>
    <row r="359">
      <c r="A359" s="13"/>
      <c r="B359" s="33" t="n"/>
      <c r="C359" s="8" t="n"/>
      <c r="D359" s="9" t="n"/>
      <c r="E359" s="10" t="n"/>
      <c r="F359" s="9" t="n"/>
      <c r="G359" s="8" t="n"/>
      <c r="H359" s="8" t="n"/>
      <c r="I359" s="8" t="n"/>
      <c r="J359" s="33" t="n"/>
      <c r="K359" s="33" t="n"/>
      <c r="L359" s="56" t="n"/>
      <c r="M359" s="34">
        <f>IF(P359&lt;&gt;"OK","",IF(H359="Cancelado","",IF(H359="Concluído",K359-B359,Resumo!$H$3-B359)))</f>
      </c>
      <c r="N359" s="13">
        <f>IF(P359="","",IF(P359&lt;&gt;"OK","Revisar dados",IF(H359="Cancelado","Cancelado",IF(H359="Concluído",IF(K359&gt;J359,"Concluído em atraso","Concluído"),IF(J359&lt;Resumo!$H$3,"Atrasado",IF(J359-Resumo!$H$3&lt;=3,"Vence em até 3 dias","No prazo"))))))</f>
      </c>
      <c r="O359" s="9" t="n"/>
      <c r="P359" s="9">
        <f>IF(COUNTA(A359:L359,O359)=0,"",IFERROR(IF(AND(A359&lt;&gt;"",COUNTIF($A$6:$A$1000,A359)=1,F359&lt;&gt;"",ISNUMBER(Resumo!$H$3),ISNUMBER(B359),B359&gt;=1,B359=INT(B359),B359&lt;=Resumo!$H$3,AND(COUNTIF(Listas!$C$6:$C$105,C359)&gt;=1,C359&lt;&gt;"",COUNTIF(Listas!$A$6:$A$105,G359)=1,G359&lt;&gt;"",OR(H359="A fazer",H359="Em andamento",H359="Aguardando cliente",H359="Aguardando pagamento",H359="Concluído",H359="Cancelado"),OR(I359="Alta",I359="Média",I359="Baixa")),IF(H359="Concluído",AND(ISNUMBER(K359),K359&gt;=B359,K359&lt;=Resumo!$H$3),IF(H359="Cancelado",OR(K359="",AND(ISNUMBER(K359),K359&gt;=B359,K359&lt;=Resumo!$H$3)),K359="")),IF(H359="Cancelado",OR(J359="",AND(ISNUMBER(J359),J359&gt;=B359)),AND(ISNUMBER(J359),J359&gt;=B359)),ISNUMBER(L359),L359&gt;=0),"OK","Revisar dados"),"Revisar dados"))</f>
      </c>
    </row>
    <row r="360">
      <c r="A360" s="6"/>
      <c r="B360" s="33" t="n"/>
      <c r="C360" s="8" t="n"/>
      <c r="D360" s="9" t="n"/>
      <c r="E360" s="10" t="n"/>
      <c r="F360" s="9" t="n"/>
      <c r="G360" s="8" t="n"/>
      <c r="H360" s="8" t="n"/>
      <c r="I360" s="8" t="n"/>
      <c r="J360" s="33" t="n"/>
      <c r="K360" s="33" t="n"/>
      <c r="L360" s="56" t="n"/>
      <c r="M360" s="32">
        <f>IF(P360&lt;&gt;"OK","",IF(H360="Cancelado","",IF(H360="Concluído",K360-B360,Resumo!$H$3-B360)))</f>
      </c>
      <c r="N360" s="6">
        <f>IF(P360="","",IF(P360&lt;&gt;"OK","Revisar dados",IF(H360="Cancelado","Cancelado",IF(H360="Concluído",IF(K360&gt;J360,"Concluído em atraso","Concluído"),IF(J360&lt;Resumo!$H$3,"Atrasado",IF(J360-Resumo!$H$3&lt;=3,"Vence em até 3 dias","No prazo"))))))</f>
      </c>
      <c r="O360" s="9" t="n"/>
      <c r="P360" s="9">
        <f>IF(COUNTA(A360:L360,O360)=0,"",IFERROR(IF(AND(A360&lt;&gt;"",COUNTIF($A$6:$A$1000,A360)=1,F360&lt;&gt;"",ISNUMBER(Resumo!$H$3),ISNUMBER(B360),B360&gt;=1,B360=INT(B360),B360&lt;=Resumo!$H$3,AND(COUNTIF(Listas!$C$6:$C$105,C360)&gt;=1,C360&lt;&gt;"",COUNTIF(Listas!$A$6:$A$105,G360)=1,G360&lt;&gt;"",OR(H360="A fazer",H360="Em andamento",H360="Aguardando cliente",H360="Aguardando pagamento",H360="Concluído",H360="Cancelado"),OR(I360="Alta",I360="Média",I360="Baixa")),IF(H360="Concluído",AND(ISNUMBER(K360),K360&gt;=B360,K360&lt;=Resumo!$H$3),IF(H360="Cancelado",OR(K360="",AND(ISNUMBER(K360),K360&gt;=B360,K360&lt;=Resumo!$H$3)),K360="")),IF(H360="Cancelado",OR(J360="",AND(ISNUMBER(J360),J360&gt;=B360)),AND(ISNUMBER(J360),J360&gt;=B360)),ISNUMBER(L360),L360&gt;=0),"OK","Revisar dados"),"Revisar dados"))</f>
      </c>
    </row>
    <row r="361">
      <c r="A361" s="13"/>
      <c r="B361" s="33" t="n"/>
      <c r="C361" s="8" t="n"/>
      <c r="D361" s="9" t="n"/>
      <c r="E361" s="10" t="n"/>
      <c r="F361" s="9" t="n"/>
      <c r="G361" s="8" t="n"/>
      <c r="H361" s="8" t="n"/>
      <c r="I361" s="8" t="n"/>
      <c r="J361" s="33" t="n"/>
      <c r="K361" s="33" t="n"/>
      <c r="L361" s="56" t="n"/>
      <c r="M361" s="34">
        <f>IF(P361&lt;&gt;"OK","",IF(H361="Cancelado","",IF(H361="Concluído",K361-B361,Resumo!$H$3-B361)))</f>
      </c>
      <c r="N361" s="13">
        <f>IF(P361="","",IF(P361&lt;&gt;"OK","Revisar dados",IF(H361="Cancelado","Cancelado",IF(H361="Concluído",IF(K361&gt;J361,"Concluído em atraso","Concluído"),IF(J361&lt;Resumo!$H$3,"Atrasado",IF(J361-Resumo!$H$3&lt;=3,"Vence em até 3 dias","No prazo"))))))</f>
      </c>
      <c r="O361" s="9" t="n"/>
      <c r="P361" s="9">
        <f>IF(COUNTA(A361:L361,O361)=0,"",IFERROR(IF(AND(A361&lt;&gt;"",COUNTIF($A$6:$A$1000,A361)=1,F361&lt;&gt;"",ISNUMBER(Resumo!$H$3),ISNUMBER(B361),B361&gt;=1,B361=INT(B361),B361&lt;=Resumo!$H$3,AND(COUNTIF(Listas!$C$6:$C$105,C361)&gt;=1,C361&lt;&gt;"",COUNTIF(Listas!$A$6:$A$105,G361)=1,G361&lt;&gt;"",OR(H361="A fazer",H361="Em andamento",H361="Aguardando cliente",H361="Aguardando pagamento",H361="Concluído",H361="Cancelado"),OR(I361="Alta",I361="Média",I361="Baixa")),IF(H361="Concluído",AND(ISNUMBER(K361),K361&gt;=B361,K361&lt;=Resumo!$H$3),IF(H361="Cancelado",OR(K361="",AND(ISNUMBER(K361),K361&gt;=B361,K361&lt;=Resumo!$H$3)),K361="")),IF(H361="Cancelado",OR(J361="",AND(ISNUMBER(J361),J361&gt;=B361)),AND(ISNUMBER(J361),J361&gt;=B361)),ISNUMBER(L361),L361&gt;=0),"OK","Revisar dados"),"Revisar dados"))</f>
      </c>
    </row>
    <row r="362">
      <c r="A362" s="6"/>
      <c r="B362" s="33" t="n"/>
      <c r="C362" s="8" t="n"/>
      <c r="D362" s="9" t="n"/>
      <c r="E362" s="10" t="n"/>
      <c r="F362" s="9" t="n"/>
      <c r="G362" s="8" t="n"/>
      <c r="H362" s="8" t="n"/>
      <c r="I362" s="8" t="n"/>
      <c r="J362" s="33" t="n"/>
      <c r="K362" s="33" t="n"/>
      <c r="L362" s="56" t="n"/>
      <c r="M362" s="32">
        <f>IF(P362&lt;&gt;"OK","",IF(H362="Cancelado","",IF(H362="Concluído",K362-B362,Resumo!$H$3-B362)))</f>
      </c>
      <c r="N362" s="6">
        <f>IF(P362="","",IF(P362&lt;&gt;"OK","Revisar dados",IF(H362="Cancelado","Cancelado",IF(H362="Concluído",IF(K362&gt;J362,"Concluído em atraso","Concluído"),IF(J362&lt;Resumo!$H$3,"Atrasado",IF(J362-Resumo!$H$3&lt;=3,"Vence em até 3 dias","No prazo"))))))</f>
      </c>
      <c r="O362" s="9" t="n"/>
      <c r="P362" s="9">
        <f>IF(COUNTA(A362:L362,O362)=0,"",IFERROR(IF(AND(A362&lt;&gt;"",COUNTIF($A$6:$A$1000,A362)=1,F362&lt;&gt;"",ISNUMBER(Resumo!$H$3),ISNUMBER(B362),B362&gt;=1,B362=INT(B362),B362&lt;=Resumo!$H$3,AND(COUNTIF(Listas!$C$6:$C$105,C362)&gt;=1,C362&lt;&gt;"",COUNTIF(Listas!$A$6:$A$105,G362)=1,G362&lt;&gt;"",OR(H362="A fazer",H362="Em andamento",H362="Aguardando cliente",H362="Aguardando pagamento",H362="Concluído",H362="Cancelado"),OR(I362="Alta",I362="Média",I362="Baixa")),IF(H362="Concluído",AND(ISNUMBER(K362),K362&gt;=B362,K362&lt;=Resumo!$H$3),IF(H362="Cancelado",OR(K362="",AND(ISNUMBER(K362),K362&gt;=B362,K362&lt;=Resumo!$H$3)),K362="")),IF(H362="Cancelado",OR(J362="",AND(ISNUMBER(J362),J362&gt;=B362)),AND(ISNUMBER(J362),J362&gt;=B362)),ISNUMBER(L362),L362&gt;=0),"OK","Revisar dados"),"Revisar dados"))</f>
      </c>
    </row>
    <row r="363">
      <c r="A363" s="13"/>
      <c r="B363" s="33" t="n"/>
      <c r="C363" s="8" t="n"/>
      <c r="D363" s="9" t="n"/>
      <c r="E363" s="10" t="n"/>
      <c r="F363" s="9" t="n"/>
      <c r="G363" s="8" t="n"/>
      <c r="H363" s="8" t="n"/>
      <c r="I363" s="8" t="n"/>
      <c r="J363" s="33" t="n"/>
      <c r="K363" s="33" t="n"/>
      <c r="L363" s="56" t="n"/>
      <c r="M363" s="34">
        <f>IF(P363&lt;&gt;"OK","",IF(H363="Cancelado","",IF(H363="Concluído",K363-B363,Resumo!$H$3-B363)))</f>
      </c>
      <c r="N363" s="13">
        <f>IF(P363="","",IF(P363&lt;&gt;"OK","Revisar dados",IF(H363="Cancelado","Cancelado",IF(H363="Concluído",IF(K363&gt;J363,"Concluído em atraso","Concluído"),IF(J363&lt;Resumo!$H$3,"Atrasado",IF(J363-Resumo!$H$3&lt;=3,"Vence em até 3 dias","No prazo"))))))</f>
      </c>
      <c r="O363" s="9" t="n"/>
      <c r="P363" s="9">
        <f>IF(COUNTA(A363:L363,O363)=0,"",IFERROR(IF(AND(A363&lt;&gt;"",COUNTIF($A$6:$A$1000,A363)=1,F363&lt;&gt;"",ISNUMBER(Resumo!$H$3),ISNUMBER(B363),B363&gt;=1,B363=INT(B363),B363&lt;=Resumo!$H$3,AND(COUNTIF(Listas!$C$6:$C$105,C363)&gt;=1,C363&lt;&gt;"",COUNTIF(Listas!$A$6:$A$105,G363)=1,G363&lt;&gt;"",OR(H363="A fazer",H363="Em andamento",H363="Aguardando cliente",H363="Aguardando pagamento",H363="Concluído",H363="Cancelado"),OR(I363="Alta",I363="Média",I363="Baixa")),IF(H363="Concluído",AND(ISNUMBER(K363),K363&gt;=B363,K363&lt;=Resumo!$H$3),IF(H363="Cancelado",OR(K363="",AND(ISNUMBER(K363),K363&gt;=B363,K363&lt;=Resumo!$H$3)),K363="")),IF(H363="Cancelado",OR(J363="",AND(ISNUMBER(J363),J363&gt;=B363)),AND(ISNUMBER(J363),J363&gt;=B363)),ISNUMBER(L363),L363&gt;=0),"OK","Revisar dados"),"Revisar dados"))</f>
      </c>
    </row>
    <row r="364">
      <c r="A364" s="6"/>
      <c r="B364" s="33" t="n"/>
      <c r="C364" s="8" t="n"/>
      <c r="D364" s="9" t="n"/>
      <c r="E364" s="10" t="n"/>
      <c r="F364" s="9" t="n"/>
      <c r="G364" s="8" t="n"/>
      <c r="H364" s="8" t="n"/>
      <c r="I364" s="8" t="n"/>
      <c r="J364" s="33" t="n"/>
      <c r="K364" s="33" t="n"/>
      <c r="L364" s="56" t="n"/>
      <c r="M364" s="32">
        <f>IF(P364&lt;&gt;"OK","",IF(H364="Cancelado","",IF(H364="Concluído",K364-B364,Resumo!$H$3-B364)))</f>
      </c>
      <c r="N364" s="6">
        <f>IF(P364="","",IF(P364&lt;&gt;"OK","Revisar dados",IF(H364="Cancelado","Cancelado",IF(H364="Concluído",IF(K364&gt;J364,"Concluído em atraso","Concluído"),IF(J364&lt;Resumo!$H$3,"Atrasado",IF(J364-Resumo!$H$3&lt;=3,"Vence em até 3 dias","No prazo"))))))</f>
      </c>
      <c r="O364" s="9" t="n"/>
      <c r="P364" s="9">
        <f>IF(COUNTA(A364:L364,O364)=0,"",IFERROR(IF(AND(A364&lt;&gt;"",COUNTIF($A$6:$A$1000,A364)=1,F364&lt;&gt;"",ISNUMBER(Resumo!$H$3),ISNUMBER(B364),B364&gt;=1,B364=INT(B364),B364&lt;=Resumo!$H$3,AND(COUNTIF(Listas!$C$6:$C$105,C364)&gt;=1,C364&lt;&gt;"",COUNTIF(Listas!$A$6:$A$105,G364)=1,G364&lt;&gt;"",OR(H364="A fazer",H364="Em andamento",H364="Aguardando cliente",H364="Aguardando pagamento",H364="Concluído",H364="Cancelado"),OR(I364="Alta",I364="Média",I364="Baixa")),IF(H364="Concluído",AND(ISNUMBER(K364),K364&gt;=B364,K364&lt;=Resumo!$H$3),IF(H364="Cancelado",OR(K364="",AND(ISNUMBER(K364),K364&gt;=B364,K364&lt;=Resumo!$H$3)),K364="")),IF(H364="Cancelado",OR(J364="",AND(ISNUMBER(J364),J364&gt;=B364)),AND(ISNUMBER(J364),J364&gt;=B364)),ISNUMBER(L364),L364&gt;=0),"OK","Revisar dados"),"Revisar dados"))</f>
      </c>
    </row>
    <row r="365">
      <c r="A365" s="13"/>
      <c r="B365" s="33" t="n"/>
      <c r="C365" s="8" t="n"/>
      <c r="D365" s="9" t="n"/>
      <c r="E365" s="10" t="n"/>
      <c r="F365" s="9" t="n"/>
      <c r="G365" s="8" t="n"/>
      <c r="H365" s="8" t="n"/>
      <c r="I365" s="8" t="n"/>
      <c r="J365" s="33" t="n"/>
      <c r="K365" s="33" t="n"/>
      <c r="L365" s="56" t="n"/>
      <c r="M365" s="34">
        <f>IF(P365&lt;&gt;"OK","",IF(H365="Cancelado","",IF(H365="Concluído",K365-B365,Resumo!$H$3-B365)))</f>
      </c>
      <c r="N365" s="13">
        <f>IF(P365="","",IF(P365&lt;&gt;"OK","Revisar dados",IF(H365="Cancelado","Cancelado",IF(H365="Concluído",IF(K365&gt;J365,"Concluído em atraso","Concluído"),IF(J365&lt;Resumo!$H$3,"Atrasado",IF(J365-Resumo!$H$3&lt;=3,"Vence em até 3 dias","No prazo"))))))</f>
      </c>
      <c r="O365" s="9" t="n"/>
      <c r="P365" s="9">
        <f>IF(COUNTA(A365:L365,O365)=0,"",IFERROR(IF(AND(A365&lt;&gt;"",COUNTIF($A$6:$A$1000,A365)=1,F365&lt;&gt;"",ISNUMBER(Resumo!$H$3),ISNUMBER(B365),B365&gt;=1,B365=INT(B365),B365&lt;=Resumo!$H$3,AND(COUNTIF(Listas!$C$6:$C$105,C365)&gt;=1,C365&lt;&gt;"",COUNTIF(Listas!$A$6:$A$105,G365)=1,G365&lt;&gt;"",OR(H365="A fazer",H365="Em andamento",H365="Aguardando cliente",H365="Aguardando pagamento",H365="Concluído",H365="Cancelado"),OR(I365="Alta",I365="Média",I365="Baixa")),IF(H365="Concluído",AND(ISNUMBER(K365),K365&gt;=B365,K365&lt;=Resumo!$H$3),IF(H365="Cancelado",OR(K365="",AND(ISNUMBER(K365),K365&gt;=B365,K365&lt;=Resumo!$H$3)),K365="")),IF(H365="Cancelado",OR(J365="",AND(ISNUMBER(J365),J365&gt;=B365)),AND(ISNUMBER(J365),J365&gt;=B365)),ISNUMBER(L365),L365&gt;=0),"OK","Revisar dados"),"Revisar dados"))</f>
      </c>
    </row>
    <row r="366">
      <c r="A366" s="6"/>
      <c r="B366" s="33" t="n"/>
      <c r="C366" s="8" t="n"/>
      <c r="D366" s="9" t="n"/>
      <c r="E366" s="10" t="n"/>
      <c r="F366" s="9" t="n"/>
      <c r="G366" s="8" t="n"/>
      <c r="H366" s="8" t="n"/>
      <c r="I366" s="8" t="n"/>
      <c r="J366" s="33" t="n"/>
      <c r="K366" s="33" t="n"/>
      <c r="L366" s="56" t="n"/>
      <c r="M366" s="32">
        <f>IF(P366&lt;&gt;"OK","",IF(H366="Cancelado","",IF(H366="Concluído",K366-B366,Resumo!$H$3-B366)))</f>
      </c>
      <c r="N366" s="6">
        <f>IF(P366="","",IF(P366&lt;&gt;"OK","Revisar dados",IF(H366="Cancelado","Cancelado",IF(H366="Concluído",IF(K366&gt;J366,"Concluído em atraso","Concluído"),IF(J366&lt;Resumo!$H$3,"Atrasado",IF(J366-Resumo!$H$3&lt;=3,"Vence em até 3 dias","No prazo"))))))</f>
      </c>
      <c r="O366" s="9" t="n"/>
      <c r="P366" s="9">
        <f>IF(COUNTA(A366:L366,O366)=0,"",IFERROR(IF(AND(A366&lt;&gt;"",COUNTIF($A$6:$A$1000,A366)=1,F366&lt;&gt;"",ISNUMBER(Resumo!$H$3),ISNUMBER(B366),B366&gt;=1,B366=INT(B366),B366&lt;=Resumo!$H$3,AND(COUNTIF(Listas!$C$6:$C$105,C366)&gt;=1,C366&lt;&gt;"",COUNTIF(Listas!$A$6:$A$105,G366)=1,G366&lt;&gt;"",OR(H366="A fazer",H366="Em andamento",H366="Aguardando cliente",H366="Aguardando pagamento",H366="Concluído",H366="Cancelado"),OR(I366="Alta",I366="Média",I366="Baixa")),IF(H366="Concluído",AND(ISNUMBER(K366),K366&gt;=B366,K366&lt;=Resumo!$H$3),IF(H366="Cancelado",OR(K366="",AND(ISNUMBER(K366),K366&gt;=B366,K366&lt;=Resumo!$H$3)),K366="")),IF(H366="Cancelado",OR(J366="",AND(ISNUMBER(J366),J366&gt;=B366)),AND(ISNUMBER(J366),J366&gt;=B366)),ISNUMBER(L366),L366&gt;=0),"OK","Revisar dados"),"Revisar dados"))</f>
      </c>
    </row>
    <row r="367">
      <c r="A367" s="13"/>
      <c r="B367" s="33" t="n"/>
      <c r="C367" s="8" t="n"/>
      <c r="D367" s="9" t="n"/>
      <c r="E367" s="10" t="n"/>
      <c r="F367" s="9" t="n"/>
      <c r="G367" s="8" t="n"/>
      <c r="H367" s="8" t="n"/>
      <c r="I367" s="8" t="n"/>
      <c r="J367" s="33" t="n"/>
      <c r="K367" s="33" t="n"/>
      <c r="L367" s="56" t="n"/>
      <c r="M367" s="34">
        <f>IF(P367&lt;&gt;"OK","",IF(H367="Cancelado","",IF(H367="Concluído",K367-B367,Resumo!$H$3-B367)))</f>
      </c>
      <c r="N367" s="13">
        <f>IF(P367="","",IF(P367&lt;&gt;"OK","Revisar dados",IF(H367="Cancelado","Cancelado",IF(H367="Concluído",IF(K367&gt;J367,"Concluído em atraso","Concluído"),IF(J367&lt;Resumo!$H$3,"Atrasado",IF(J367-Resumo!$H$3&lt;=3,"Vence em até 3 dias","No prazo"))))))</f>
      </c>
      <c r="O367" s="9" t="n"/>
      <c r="P367" s="9">
        <f>IF(COUNTA(A367:L367,O367)=0,"",IFERROR(IF(AND(A367&lt;&gt;"",COUNTIF($A$6:$A$1000,A367)=1,F367&lt;&gt;"",ISNUMBER(Resumo!$H$3),ISNUMBER(B367),B367&gt;=1,B367=INT(B367),B367&lt;=Resumo!$H$3,AND(COUNTIF(Listas!$C$6:$C$105,C367)&gt;=1,C367&lt;&gt;"",COUNTIF(Listas!$A$6:$A$105,G367)=1,G367&lt;&gt;"",OR(H367="A fazer",H367="Em andamento",H367="Aguardando cliente",H367="Aguardando pagamento",H367="Concluído",H367="Cancelado"),OR(I367="Alta",I367="Média",I367="Baixa")),IF(H367="Concluído",AND(ISNUMBER(K367),K367&gt;=B367,K367&lt;=Resumo!$H$3),IF(H367="Cancelado",OR(K367="",AND(ISNUMBER(K367),K367&gt;=B367,K367&lt;=Resumo!$H$3)),K367="")),IF(H367="Cancelado",OR(J367="",AND(ISNUMBER(J367),J367&gt;=B367)),AND(ISNUMBER(J367),J367&gt;=B367)),ISNUMBER(L367),L367&gt;=0),"OK","Revisar dados"),"Revisar dados"))</f>
      </c>
    </row>
    <row r="368">
      <c r="A368" s="6"/>
      <c r="B368" s="33" t="n"/>
      <c r="C368" s="8" t="n"/>
      <c r="D368" s="9" t="n"/>
      <c r="E368" s="10" t="n"/>
      <c r="F368" s="9" t="n"/>
      <c r="G368" s="8" t="n"/>
      <c r="H368" s="8" t="n"/>
      <c r="I368" s="8" t="n"/>
      <c r="J368" s="33" t="n"/>
      <c r="K368" s="33" t="n"/>
      <c r="L368" s="56" t="n"/>
      <c r="M368" s="32">
        <f>IF(P368&lt;&gt;"OK","",IF(H368="Cancelado","",IF(H368="Concluído",K368-B368,Resumo!$H$3-B368)))</f>
      </c>
      <c r="N368" s="6">
        <f>IF(P368="","",IF(P368&lt;&gt;"OK","Revisar dados",IF(H368="Cancelado","Cancelado",IF(H368="Concluído",IF(K368&gt;J368,"Concluído em atraso","Concluído"),IF(J368&lt;Resumo!$H$3,"Atrasado",IF(J368-Resumo!$H$3&lt;=3,"Vence em até 3 dias","No prazo"))))))</f>
      </c>
      <c r="O368" s="9" t="n"/>
      <c r="P368" s="9">
        <f>IF(COUNTA(A368:L368,O368)=0,"",IFERROR(IF(AND(A368&lt;&gt;"",COUNTIF($A$6:$A$1000,A368)=1,F368&lt;&gt;"",ISNUMBER(Resumo!$H$3),ISNUMBER(B368),B368&gt;=1,B368=INT(B368),B368&lt;=Resumo!$H$3,AND(COUNTIF(Listas!$C$6:$C$105,C368)&gt;=1,C368&lt;&gt;"",COUNTIF(Listas!$A$6:$A$105,G368)=1,G368&lt;&gt;"",OR(H368="A fazer",H368="Em andamento",H368="Aguardando cliente",H368="Aguardando pagamento",H368="Concluído",H368="Cancelado"),OR(I368="Alta",I368="Média",I368="Baixa")),IF(H368="Concluído",AND(ISNUMBER(K368),K368&gt;=B368,K368&lt;=Resumo!$H$3),IF(H368="Cancelado",OR(K368="",AND(ISNUMBER(K368),K368&gt;=B368,K368&lt;=Resumo!$H$3)),K368="")),IF(H368="Cancelado",OR(J368="",AND(ISNUMBER(J368),J368&gt;=B368)),AND(ISNUMBER(J368),J368&gt;=B368)),ISNUMBER(L368),L368&gt;=0),"OK","Revisar dados"),"Revisar dados"))</f>
      </c>
    </row>
    <row r="369">
      <c r="A369" s="13"/>
      <c r="B369" s="33" t="n"/>
      <c r="C369" s="8" t="n"/>
      <c r="D369" s="9" t="n"/>
      <c r="E369" s="10" t="n"/>
      <c r="F369" s="9" t="n"/>
      <c r="G369" s="8" t="n"/>
      <c r="H369" s="8" t="n"/>
      <c r="I369" s="8" t="n"/>
      <c r="J369" s="33" t="n"/>
      <c r="K369" s="33" t="n"/>
      <c r="L369" s="56" t="n"/>
      <c r="M369" s="34">
        <f>IF(P369&lt;&gt;"OK","",IF(H369="Cancelado","",IF(H369="Concluído",K369-B369,Resumo!$H$3-B369)))</f>
      </c>
      <c r="N369" s="13">
        <f>IF(P369="","",IF(P369&lt;&gt;"OK","Revisar dados",IF(H369="Cancelado","Cancelado",IF(H369="Concluído",IF(K369&gt;J369,"Concluído em atraso","Concluído"),IF(J369&lt;Resumo!$H$3,"Atrasado",IF(J369-Resumo!$H$3&lt;=3,"Vence em até 3 dias","No prazo"))))))</f>
      </c>
      <c r="O369" s="9" t="n"/>
      <c r="P369" s="9">
        <f>IF(COUNTA(A369:L369,O369)=0,"",IFERROR(IF(AND(A369&lt;&gt;"",COUNTIF($A$6:$A$1000,A369)=1,F369&lt;&gt;"",ISNUMBER(Resumo!$H$3),ISNUMBER(B369),B369&gt;=1,B369=INT(B369),B369&lt;=Resumo!$H$3,AND(COUNTIF(Listas!$C$6:$C$105,C369)&gt;=1,C369&lt;&gt;"",COUNTIF(Listas!$A$6:$A$105,G369)=1,G369&lt;&gt;"",OR(H369="A fazer",H369="Em andamento",H369="Aguardando cliente",H369="Aguardando pagamento",H369="Concluído",H369="Cancelado"),OR(I369="Alta",I369="Média",I369="Baixa")),IF(H369="Concluído",AND(ISNUMBER(K369),K369&gt;=B369,K369&lt;=Resumo!$H$3),IF(H369="Cancelado",OR(K369="",AND(ISNUMBER(K369),K369&gt;=B369,K369&lt;=Resumo!$H$3)),K369="")),IF(H369="Cancelado",OR(J369="",AND(ISNUMBER(J369),J369&gt;=B369)),AND(ISNUMBER(J369),J369&gt;=B369)),ISNUMBER(L369),L369&gt;=0),"OK","Revisar dados"),"Revisar dados"))</f>
      </c>
    </row>
    <row r="370">
      <c r="A370" s="6"/>
      <c r="B370" s="33" t="n"/>
      <c r="C370" s="8" t="n"/>
      <c r="D370" s="9" t="n"/>
      <c r="E370" s="10" t="n"/>
      <c r="F370" s="9" t="n"/>
      <c r="G370" s="8" t="n"/>
      <c r="H370" s="8" t="n"/>
      <c r="I370" s="8" t="n"/>
      <c r="J370" s="33" t="n"/>
      <c r="K370" s="33" t="n"/>
      <c r="L370" s="56" t="n"/>
      <c r="M370" s="32">
        <f>IF(P370&lt;&gt;"OK","",IF(H370="Cancelado","",IF(H370="Concluído",K370-B370,Resumo!$H$3-B370)))</f>
      </c>
      <c r="N370" s="6">
        <f>IF(P370="","",IF(P370&lt;&gt;"OK","Revisar dados",IF(H370="Cancelado","Cancelado",IF(H370="Concluído",IF(K370&gt;J370,"Concluído em atraso","Concluído"),IF(J370&lt;Resumo!$H$3,"Atrasado",IF(J370-Resumo!$H$3&lt;=3,"Vence em até 3 dias","No prazo"))))))</f>
      </c>
      <c r="O370" s="9" t="n"/>
      <c r="P370" s="9">
        <f>IF(COUNTA(A370:L370,O370)=0,"",IFERROR(IF(AND(A370&lt;&gt;"",COUNTIF($A$6:$A$1000,A370)=1,F370&lt;&gt;"",ISNUMBER(Resumo!$H$3),ISNUMBER(B370),B370&gt;=1,B370=INT(B370),B370&lt;=Resumo!$H$3,AND(COUNTIF(Listas!$C$6:$C$105,C370)&gt;=1,C370&lt;&gt;"",COUNTIF(Listas!$A$6:$A$105,G370)=1,G370&lt;&gt;"",OR(H370="A fazer",H370="Em andamento",H370="Aguardando cliente",H370="Aguardando pagamento",H370="Concluído",H370="Cancelado"),OR(I370="Alta",I370="Média",I370="Baixa")),IF(H370="Concluído",AND(ISNUMBER(K370),K370&gt;=B370,K370&lt;=Resumo!$H$3),IF(H370="Cancelado",OR(K370="",AND(ISNUMBER(K370),K370&gt;=B370,K370&lt;=Resumo!$H$3)),K370="")),IF(H370="Cancelado",OR(J370="",AND(ISNUMBER(J370),J370&gt;=B370)),AND(ISNUMBER(J370),J370&gt;=B370)),ISNUMBER(L370),L370&gt;=0),"OK","Revisar dados"),"Revisar dados"))</f>
      </c>
    </row>
    <row r="371">
      <c r="A371" s="13"/>
      <c r="B371" s="33" t="n"/>
      <c r="C371" s="8" t="n"/>
      <c r="D371" s="9" t="n"/>
      <c r="E371" s="10" t="n"/>
      <c r="F371" s="9" t="n"/>
      <c r="G371" s="8" t="n"/>
      <c r="H371" s="8" t="n"/>
      <c r="I371" s="8" t="n"/>
      <c r="J371" s="33" t="n"/>
      <c r="K371" s="33" t="n"/>
      <c r="L371" s="56" t="n"/>
      <c r="M371" s="34">
        <f>IF(P371&lt;&gt;"OK","",IF(H371="Cancelado","",IF(H371="Concluído",K371-B371,Resumo!$H$3-B371)))</f>
      </c>
      <c r="N371" s="13">
        <f>IF(P371="","",IF(P371&lt;&gt;"OK","Revisar dados",IF(H371="Cancelado","Cancelado",IF(H371="Concluído",IF(K371&gt;J371,"Concluído em atraso","Concluído"),IF(J371&lt;Resumo!$H$3,"Atrasado",IF(J371-Resumo!$H$3&lt;=3,"Vence em até 3 dias","No prazo"))))))</f>
      </c>
      <c r="O371" s="9" t="n"/>
      <c r="P371" s="9">
        <f>IF(COUNTA(A371:L371,O371)=0,"",IFERROR(IF(AND(A371&lt;&gt;"",COUNTIF($A$6:$A$1000,A371)=1,F371&lt;&gt;"",ISNUMBER(Resumo!$H$3),ISNUMBER(B371),B371&gt;=1,B371=INT(B371),B371&lt;=Resumo!$H$3,AND(COUNTIF(Listas!$C$6:$C$105,C371)&gt;=1,C371&lt;&gt;"",COUNTIF(Listas!$A$6:$A$105,G371)=1,G371&lt;&gt;"",OR(H371="A fazer",H371="Em andamento",H371="Aguardando cliente",H371="Aguardando pagamento",H371="Concluído",H371="Cancelado"),OR(I371="Alta",I371="Média",I371="Baixa")),IF(H371="Concluído",AND(ISNUMBER(K371),K371&gt;=B371,K371&lt;=Resumo!$H$3),IF(H371="Cancelado",OR(K371="",AND(ISNUMBER(K371),K371&gt;=B371,K371&lt;=Resumo!$H$3)),K371="")),IF(H371="Cancelado",OR(J371="",AND(ISNUMBER(J371),J371&gt;=B371)),AND(ISNUMBER(J371),J371&gt;=B371)),ISNUMBER(L371),L371&gt;=0),"OK","Revisar dados"),"Revisar dados"))</f>
      </c>
    </row>
    <row r="372">
      <c r="A372" s="6"/>
      <c r="B372" s="33" t="n"/>
      <c r="C372" s="8" t="n"/>
      <c r="D372" s="9" t="n"/>
      <c r="E372" s="10" t="n"/>
      <c r="F372" s="9" t="n"/>
      <c r="G372" s="8" t="n"/>
      <c r="H372" s="8" t="n"/>
      <c r="I372" s="8" t="n"/>
      <c r="J372" s="33" t="n"/>
      <c r="K372" s="33" t="n"/>
      <c r="L372" s="56" t="n"/>
      <c r="M372" s="32">
        <f>IF(P372&lt;&gt;"OK","",IF(H372="Cancelado","",IF(H372="Concluído",K372-B372,Resumo!$H$3-B372)))</f>
      </c>
      <c r="N372" s="6">
        <f>IF(P372="","",IF(P372&lt;&gt;"OK","Revisar dados",IF(H372="Cancelado","Cancelado",IF(H372="Concluído",IF(K372&gt;J372,"Concluído em atraso","Concluído"),IF(J372&lt;Resumo!$H$3,"Atrasado",IF(J372-Resumo!$H$3&lt;=3,"Vence em até 3 dias","No prazo"))))))</f>
      </c>
      <c r="O372" s="9" t="n"/>
      <c r="P372" s="9">
        <f>IF(COUNTA(A372:L372,O372)=0,"",IFERROR(IF(AND(A372&lt;&gt;"",COUNTIF($A$6:$A$1000,A372)=1,F372&lt;&gt;"",ISNUMBER(Resumo!$H$3),ISNUMBER(B372),B372&gt;=1,B372=INT(B372),B372&lt;=Resumo!$H$3,AND(COUNTIF(Listas!$C$6:$C$105,C372)&gt;=1,C372&lt;&gt;"",COUNTIF(Listas!$A$6:$A$105,G372)=1,G372&lt;&gt;"",OR(H372="A fazer",H372="Em andamento",H372="Aguardando cliente",H372="Aguardando pagamento",H372="Concluído",H372="Cancelado"),OR(I372="Alta",I372="Média",I372="Baixa")),IF(H372="Concluído",AND(ISNUMBER(K372),K372&gt;=B372,K372&lt;=Resumo!$H$3),IF(H372="Cancelado",OR(K372="",AND(ISNUMBER(K372),K372&gt;=B372,K372&lt;=Resumo!$H$3)),K372="")),IF(H372="Cancelado",OR(J372="",AND(ISNUMBER(J372),J372&gt;=B372)),AND(ISNUMBER(J372),J372&gt;=B372)),ISNUMBER(L372),L372&gt;=0),"OK","Revisar dados"),"Revisar dados"))</f>
      </c>
    </row>
    <row r="373">
      <c r="A373" s="13"/>
      <c r="B373" s="33" t="n"/>
      <c r="C373" s="8" t="n"/>
      <c r="D373" s="9" t="n"/>
      <c r="E373" s="10" t="n"/>
      <c r="F373" s="9" t="n"/>
      <c r="G373" s="8" t="n"/>
      <c r="H373" s="8" t="n"/>
      <c r="I373" s="8" t="n"/>
      <c r="J373" s="33" t="n"/>
      <c r="K373" s="33" t="n"/>
      <c r="L373" s="56" t="n"/>
      <c r="M373" s="34">
        <f>IF(P373&lt;&gt;"OK","",IF(H373="Cancelado","",IF(H373="Concluído",K373-B373,Resumo!$H$3-B373)))</f>
      </c>
      <c r="N373" s="13">
        <f>IF(P373="","",IF(P373&lt;&gt;"OK","Revisar dados",IF(H373="Cancelado","Cancelado",IF(H373="Concluído",IF(K373&gt;J373,"Concluído em atraso","Concluído"),IF(J373&lt;Resumo!$H$3,"Atrasado",IF(J373-Resumo!$H$3&lt;=3,"Vence em até 3 dias","No prazo"))))))</f>
      </c>
      <c r="O373" s="9" t="n"/>
      <c r="P373" s="9">
        <f>IF(COUNTA(A373:L373,O373)=0,"",IFERROR(IF(AND(A373&lt;&gt;"",COUNTIF($A$6:$A$1000,A373)=1,F373&lt;&gt;"",ISNUMBER(Resumo!$H$3),ISNUMBER(B373),B373&gt;=1,B373=INT(B373),B373&lt;=Resumo!$H$3,AND(COUNTIF(Listas!$C$6:$C$105,C373)&gt;=1,C373&lt;&gt;"",COUNTIF(Listas!$A$6:$A$105,G373)=1,G373&lt;&gt;"",OR(H373="A fazer",H373="Em andamento",H373="Aguardando cliente",H373="Aguardando pagamento",H373="Concluído",H373="Cancelado"),OR(I373="Alta",I373="Média",I373="Baixa")),IF(H373="Concluído",AND(ISNUMBER(K373),K373&gt;=B373,K373&lt;=Resumo!$H$3),IF(H373="Cancelado",OR(K373="",AND(ISNUMBER(K373),K373&gt;=B373,K373&lt;=Resumo!$H$3)),K373="")),IF(H373="Cancelado",OR(J373="",AND(ISNUMBER(J373),J373&gt;=B373)),AND(ISNUMBER(J373),J373&gt;=B373)),ISNUMBER(L373),L373&gt;=0),"OK","Revisar dados"),"Revisar dados"))</f>
      </c>
    </row>
    <row r="374">
      <c r="A374" s="6"/>
      <c r="B374" s="33" t="n"/>
      <c r="C374" s="8" t="n"/>
      <c r="D374" s="9" t="n"/>
      <c r="E374" s="10" t="n"/>
      <c r="F374" s="9" t="n"/>
      <c r="G374" s="8" t="n"/>
      <c r="H374" s="8" t="n"/>
      <c r="I374" s="8" t="n"/>
      <c r="J374" s="33" t="n"/>
      <c r="K374" s="33" t="n"/>
      <c r="L374" s="56" t="n"/>
      <c r="M374" s="32">
        <f>IF(P374&lt;&gt;"OK","",IF(H374="Cancelado","",IF(H374="Concluído",K374-B374,Resumo!$H$3-B374)))</f>
      </c>
      <c r="N374" s="6">
        <f>IF(P374="","",IF(P374&lt;&gt;"OK","Revisar dados",IF(H374="Cancelado","Cancelado",IF(H374="Concluído",IF(K374&gt;J374,"Concluído em atraso","Concluído"),IF(J374&lt;Resumo!$H$3,"Atrasado",IF(J374-Resumo!$H$3&lt;=3,"Vence em até 3 dias","No prazo"))))))</f>
      </c>
      <c r="O374" s="9" t="n"/>
      <c r="P374" s="9">
        <f>IF(COUNTA(A374:L374,O374)=0,"",IFERROR(IF(AND(A374&lt;&gt;"",COUNTIF($A$6:$A$1000,A374)=1,F374&lt;&gt;"",ISNUMBER(Resumo!$H$3),ISNUMBER(B374),B374&gt;=1,B374=INT(B374),B374&lt;=Resumo!$H$3,AND(COUNTIF(Listas!$C$6:$C$105,C374)&gt;=1,C374&lt;&gt;"",COUNTIF(Listas!$A$6:$A$105,G374)=1,G374&lt;&gt;"",OR(H374="A fazer",H374="Em andamento",H374="Aguardando cliente",H374="Aguardando pagamento",H374="Concluído",H374="Cancelado"),OR(I374="Alta",I374="Média",I374="Baixa")),IF(H374="Concluído",AND(ISNUMBER(K374),K374&gt;=B374,K374&lt;=Resumo!$H$3),IF(H374="Cancelado",OR(K374="",AND(ISNUMBER(K374),K374&gt;=B374,K374&lt;=Resumo!$H$3)),K374="")),IF(H374="Cancelado",OR(J374="",AND(ISNUMBER(J374),J374&gt;=B374)),AND(ISNUMBER(J374),J374&gt;=B374)),ISNUMBER(L374),L374&gt;=0),"OK","Revisar dados"),"Revisar dados"))</f>
      </c>
    </row>
    <row r="375">
      <c r="A375" s="13"/>
      <c r="B375" s="33" t="n"/>
      <c r="C375" s="8" t="n"/>
      <c r="D375" s="9" t="n"/>
      <c r="E375" s="10" t="n"/>
      <c r="F375" s="9" t="n"/>
      <c r="G375" s="8" t="n"/>
      <c r="H375" s="8" t="n"/>
      <c r="I375" s="8" t="n"/>
      <c r="J375" s="33" t="n"/>
      <c r="K375" s="33" t="n"/>
      <c r="L375" s="56" t="n"/>
      <c r="M375" s="34">
        <f>IF(P375&lt;&gt;"OK","",IF(H375="Cancelado","",IF(H375="Concluído",K375-B375,Resumo!$H$3-B375)))</f>
      </c>
      <c r="N375" s="13">
        <f>IF(P375="","",IF(P375&lt;&gt;"OK","Revisar dados",IF(H375="Cancelado","Cancelado",IF(H375="Concluído",IF(K375&gt;J375,"Concluído em atraso","Concluído"),IF(J375&lt;Resumo!$H$3,"Atrasado",IF(J375-Resumo!$H$3&lt;=3,"Vence em até 3 dias","No prazo"))))))</f>
      </c>
      <c r="O375" s="9" t="n"/>
      <c r="P375" s="9">
        <f>IF(COUNTA(A375:L375,O375)=0,"",IFERROR(IF(AND(A375&lt;&gt;"",COUNTIF($A$6:$A$1000,A375)=1,F375&lt;&gt;"",ISNUMBER(Resumo!$H$3),ISNUMBER(B375),B375&gt;=1,B375=INT(B375),B375&lt;=Resumo!$H$3,AND(COUNTIF(Listas!$C$6:$C$105,C375)&gt;=1,C375&lt;&gt;"",COUNTIF(Listas!$A$6:$A$105,G375)=1,G375&lt;&gt;"",OR(H375="A fazer",H375="Em andamento",H375="Aguardando cliente",H375="Aguardando pagamento",H375="Concluído",H375="Cancelado"),OR(I375="Alta",I375="Média",I375="Baixa")),IF(H375="Concluído",AND(ISNUMBER(K375),K375&gt;=B375,K375&lt;=Resumo!$H$3),IF(H375="Cancelado",OR(K375="",AND(ISNUMBER(K375),K375&gt;=B375,K375&lt;=Resumo!$H$3)),K375="")),IF(H375="Cancelado",OR(J375="",AND(ISNUMBER(J375),J375&gt;=B375)),AND(ISNUMBER(J375),J375&gt;=B375)),ISNUMBER(L375),L375&gt;=0),"OK","Revisar dados"),"Revisar dados"))</f>
      </c>
    </row>
    <row r="376">
      <c r="A376" s="6"/>
      <c r="B376" s="33" t="n"/>
      <c r="C376" s="8" t="n"/>
      <c r="D376" s="9" t="n"/>
      <c r="E376" s="10" t="n"/>
      <c r="F376" s="9" t="n"/>
      <c r="G376" s="8" t="n"/>
      <c r="H376" s="8" t="n"/>
      <c r="I376" s="8" t="n"/>
      <c r="J376" s="33" t="n"/>
      <c r="K376" s="33" t="n"/>
      <c r="L376" s="56" t="n"/>
      <c r="M376" s="32">
        <f>IF(P376&lt;&gt;"OK","",IF(H376="Cancelado","",IF(H376="Concluído",K376-B376,Resumo!$H$3-B376)))</f>
      </c>
      <c r="N376" s="6">
        <f>IF(P376="","",IF(P376&lt;&gt;"OK","Revisar dados",IF(H376="Cancelado","Cancelado",IF(H376="Concluído",IF(K376&gt;J376,"Concluído em atraso","Concluído"),IF(J376&lt;Resumo!$H$3,"Atrasado",IF(J376-Resumo!$H$3&lt;=3,"Vence em até 3 dias","No prazo"))))))</f>
      </c>
      <c r="O376" s="9" t="n"/>
      <c r="P376" s="9">
        <f>IF(COUNTA(A376:L376,O376)=0,"",IFERROR(IF(AND(A376&lt;&gt;"",COUNTIF($A$6:$A$1000,A376)=1,F376&lt;&gt;"",ISNUMBER(Resumo!$H$3),ISNUMBER(B376),B376&gt;=1,B376=INT(B376),B376&lt;=Resumo!$H$3,AND(COUNTIF(Listas!$C$6:$C$105,C376)&gt;=1,C376&lt;&gt;"",COUNTIF(Listas!$A$6:$A$105,G376)=1,G376&lt;&gt;"",OR(H376="A fazer",H376="Em andamento",H376="Aguardando cliente",H376="Aguardando pagamento",H376="Concluído",H376="Cancelado"),OR(I376="Alta",I376="Média",I376="Baixa")),IF(H376="Concluído",AND(ISNUMBER(K376),K376&gt;=B376,K376&lt;=Resumo!$H$3),IF(H376="Cancelado",OR(K376="",AND(ISNUMBER(K376),K376&gt;=B376,K376&lt;=Resumo!$H$3)),K376="")),IF(H376="Cancelado",OR(J376="",AND(ISNUMBER(J376),J376&gt;=B376)),AND(ISNUMBER(J376),J376&gt;=B376)),ISNUMBER(L376),L376&gt;=0),"OK","Revisar dados"),"Revisar dados"))</f>
      </c>
    </row>
    <row r="377">
      <c r="A377" s="13"/>
      <c r="B377" s="33" t="n"/>
      <c r="C377" s="8" t="n"/>
      <c r="D377" s="9" t="n"/>
      <c r="E377" s="10" t="n"/>
      <c r="F377" s="9" t="n"/>
      <c r="G377" s="8" t="n"/>
      <c r="H377" s="8" t="n"/>
      <c r="I377" s="8" t="n"/>
      <c r="J377" s="33" t="n"/>
      <c r="K377" s="33" t="n"/>
      <c r="L377" s="56" t="n"/>
      <c r="M377" s="34">
        <f>IF(P377&lt;&gt;"OK","",IF(H377="Cancelado","",IF(H377="Concluído",K377-B377,Resumo!$H$3-B377)))</f>
      </c>
      <c r="N377" s="13">
        <f>IF(P377="","",IF(P377&lt;&gt;"OK","Revisar dados",IF(H377="Cancelado","Cancelado",IF(H377="Concluído",IF(K377&gt;J377,"Concluído em atraso","Concluído"),IF(J377&lt;Resumo!$H$3,"Atrasado",IF(J377-Resumo!$H$3&lt;=3,"Vence em até 3 dias","No prazo"))))))</f>
      </c>
      <c r="O377" s="9" t="n"/>
      <c r="P377" s="9">
        <f>IF(COUNTA(A377:L377,O377)=0,"",IFERROR(IF(AND(A377&lt;&gt;"",COUNTIF($A$6:$A$1000,A377)=1,F377&lt;&gt;"",ISNUMBER(Resumo!$H$3),ISNUMBER(B377),B377&gt;=1,B377=INT(B377),B377&lt;=Resumo!$H$3,AND(COUNTIF(Listas!$C$6:$C$105,C377)&gt;=1,C377&lt;&gt;"",COUNTIF(Listas!$A$6:$A$105,G377)=1,G377&lt;&gt;"",OR(H377="A fazer",H377="Em andamento",H377="Aguardando cliente",H377="Aguardando pagamento",H377="Concluído",H377="Cancelado"),OR(I377="Alta",I377="Média",I377="Baixa")),IF(H377="Concluído",AND(ISNUMBER(K377),K377&gt;=B377,K377&lt;=Resumo!$H$3),IF(H377="Cancelado",OR(K377="",AND(ISNUMBER(K377),K377&gt;=B377,K377&lt;=Resumo!$H$3)),K377="")),IF(H377="Cancelado",OR(J377="",AND(ISNUMBER(J377),J377&gt;=B377)),AND(ISNUMBER(J377),J377&gt;=B377)),ISNUMBER(L377),L377&gt;=0),"OK","Revisar dados"),"Revisar dados"))</f>
      </c>
    </row>
    <row r="378">
      <c r="A378" s="6"/>
      <c r="B378" s="33" t="n"/>
      <c r="C378" s="8" t="n"/>
      <c r="D378" s="9" t="n"/>
      <c r="E378" s="10" t="n"/>
      <c r="F378" s="9" t="n"/>
      <c r="G378" s="8" t="n"/>
      <c r="H378" s="8" t="n"/>
      <c r="I378" s="8" t="n"/>
      <c r="J378" s="33" t="n"/>
      <c r="K378" s="33" t="n"/>
      <c r="L378" s="56" t="n"/>
      <c r="M378" s="32">
        <f>IF(P378&lt;&gt;"OK","",IF(H378="Cancelado","",IF(H378="Concluído",K378-B378,Resumo!$H$3-B378)))</f>
      </c>
      <c r="N378" s="6">
        <f>IF(P378="","",IF(P378&lt;&gt;"OK","Revisar dados",IF(H378="Cancelado","Cancelado",IF(H378="Concluído",IF(K378&gt;J378,"Concluído em atraso","Concluído"),IF(J378&lt;Resumo!$H$3,"Atrasado",IF(J378-Resumo!$H$3&lt;=3,"Vence em até 3 dias","No prazo"))))))</f>
      </c>
      <c r="O378" s="9" t="n"/>
      <c r="P378" s="9">
        <f>IF(COUNTA(A378:L378,O378)=0,"",IFERROR(IF(AND(A378&lt;&gt;"",COUNTIF($A$6:$A$1000,A378)=1,F378&lt;&gt;"",ISNUMBER(Resumo!$H$3),ISNUMBER(B378),B378&gt;=1,B378=INT(B378),B378&lt;=Resumo!$H$3,AND(COUNTIF(Listas!$C$6:$C$105,C378)&gt;=1,C378&lt;&gt;"",COUNTIF(Listas!$A$6:$A$105,G378)=1,G378&lt;&gt;"",OR(H378="A fazer",H378="Em andamento",H378="Aguardando cliente",H378="Aguardando pagamento",H378="Concluído",H378="Cancelado"),OR(I378="Alta",I378="Média",I378="Baixa")),IF(H378="Concluído",AND(ISNUMBER(K378),K378&gt;=B378,K378&lt;=Resumo!$H$3),IF(H378="Cancelado",OR(K378="",AND(ISNUMBER(K378),K378&gt;=B378,K378&lt;=Resumo!$H$3)),K378="")),IF(H378="Cancelado",OR(J378="",AND(ISNUMBER(J378),J378&gt;=B378)),AND(ISNUMBER(J378),J378&gt;=B378)),ISNUMBER(L378),L378&gt;=0),"OK","Revisar dados"),"Revisar dados"))</f>
      </c>
    </row>
    <row r="379">
      <c r="A379" s="13"/>
      <c r="B379" s="33" t="n"/>
      <c r="C379" s="8" t="n"/>
      <c r="D379" s="9" t="n"/>
      <c r="E379" s="10" t="n"/>
      <c r="F379" s="9" t="n"/>
      <c r="G379" s="8" t="n"/>
      <c r="H379" s="8" t="n"/>
      <c r="I379" s="8" t="n"/>
      <c r="J379" s="33" t="n"/>
      <c r="K379" s="33" t="n"/>
      <c r="L379" s="56" t="n"/>
      <c r="M379" s="34">
        <f>IF(P379&lt;&gt;"OK","",IF(H379="Cancelado","",IF(H379="Concluído",K379-B379,Resumo!$H$3-B379)))</f>
      </c>
      <c r="N379" s="13">
        <f>IF(P379="","",IF(P379&lt;&gt;"OK","Revisar dados",IF(H379="Cancelado","Cancelado",IF(H379="Concluído",IF(K379&gt;J379,"Concluído em atraso","Concluído"),IF(J379&lt;Resumo!$H$3,"Atrasado",IF(J379-Resumo!$H$3&lt;=3,"Vence em até 3 dias","No prazo"))))))</f>
      </c>
      <c r="O379" s="9" t="n"/>
      <c r="P379" s="9">
        <f>IF(COUNTA(A379:L379,O379)=0,"",IFERROR(IF(AND(A379&lt;&gt;"",COUNTIF($A$6:$A$1000,A379)=1,F379&lt;&gt;"",ISNUMBER(Resumo!$H$3),ISNUMBER(B379),B379&gt;=1,B379=INT(B379),B379&lt;=Resumo!$H$3,AND(COUNTIF(Listas!$C$6:$C$105,C379)&gt;=1,C379&lt;&gt;"",COUNTIF(Listas!$A$6:$A$105,G379)=1,G379&lt;&gt;"",OR(H379="A fazer",H379="Em andamento",H379="Aguardando cliente",H379="Aguardando pagamento",H379="Concluído",H379="Cancelado"),OR(I379="Alta",I379="Média",I379="Baixa")),IF(H379="Concluído",AND(ISNUMBER(K379),K379&gt;=B379,K379&lt;=Resumo!$H$3),IF(H379="Cancelado",OR(K379="",AND(ISNUMBER(K379),K379&gt;=B379,K379&lt;=Resumo!$H$3)),K379="")),IF(H379="Cancelado",OR(J379="",AND(ISNUMBER(J379),J379&gt;=B379)),AND(ISNUMBER(J379),J379&gt;=B379)),ISNUMBER(L379),L379&gt;=0),"OK","Revisar dados"),"Revisar dados"))</f>
      </c>
    </row>
    <row r="380">
      <c r="A380" s="6"/>
      <c r="B380" s="33" t="n"/>
      <c r="C380" s="8" t="n"/>
      <c r="D380" s="9" t="n"/>
      <c r="E380" s="10" t="n"/>
      <c r="F380" s="9" t="n"/>
      <c r="G380" s="8" t="n"/>
      <c r="H380" s="8" t="n"/>
      <c r="I380" s="8" t="n"/>
      <c r="J380" s="33" t="n"/>
      <c r="K380" s="33" t="n"/>
      <c r="L380" s="56" t="n"/>
      <c r="M380" s="32">
        <f>IF(P380&lt;&gt;"OK","",IF(H380="Cancelado","",IF(H380="Concluído",K380-B380,Resumo!$H$3-B380)))</f>
      </c>
      <c r="N380" s="6">
        <f>IF(P380="","",IF(P380&lt;&gt;"OK","Revisar dados",IF(H380="Cancelado","Cancelado",IF(H380="Concluído",IF(K380&gt;J380,"Concluído em atraso","Concluído"),IF(J380&lt;Resumo!$H$3,"Atrasado",IF(J380-Resumo!$H$3&lt;=3,"Vence em até 3 dias","No prazo"))))))</f>
      </c>
      <c r="O380" s="9" t="n"/>
      <c r="P380" s="9">
        <f>IF(COUNTA(A380:L380,O380)=0,"",IFERROR(IF(AND(A380&lt;&gt;"",COUNTIF($A$6:$A$1000,A380)=1,F380&lt;&gt;"",ISNUMBER(Resumo!$H$3),ISNUMBER(B380),B380&gt;=1,B380=INT(B380),B380&lt;=Resumo!$H$3,AND(COUNTIF(Listas!$C$6:$C$105,C380)&gt;=1,C380&lt;&gt;"",COUNTIF(Listas!$A$6:$A$105,G380)=1,G380&lt;&gt;"",OR(H380="A fazer",H380="Em andamento",H380="Aguardando cliente",H380="Aguardando pagamento",H380="Concluído",H380="Cancelado"),OR(I380="Alta",I380="Média",I380="Baixa")),IF(H380="Concluído",AND(ISNUMBER(K380),K380&gt;=B380,K380&lt;=Resumo!$H$3),IF(H380="Cancelado",OR(K380="",AND(ISNUMBER(K380),K380&gt;=B380,K380&lt;=Resumo!$H$3)),K380="")),IF(H380="Cancelado",OR(J380="",AND(ISNUMBER(J380),J380&gt;=B380)),AND(ISNUMBER(J380),J380&gt;=B380)),ISNUMBER(L380),L380&gt;=0),"OK","Revisar dados"),"Revisar dados"))</f>
      </c>
    </row>
    <row r="381">
      <c r="A381" s="13"/>
      <c r="B381" s="33" t="n"/>
      <c r="C381" s="8" t="n"/>
      <c r="D381" s="9" t="n"/>
      <c r="E381" s="10" t="n"/>
      <c r="F381" s="9" t="n"/>
      <c r="G381" s="8" t="n"/>
      <c r="H381" s="8" t="n"/>
      <c r="I381" s="8" t="n"/>
      <c r="J381" s="33" t="n"/>
      <c r="K381" s="33" t="n"/>
      <c r="L381" s="56" t="n"/>
      <c r="M381" s="34">
        <f>IF(P381&lt;&gt;"OK","",IF(H381="Cancelado","",IF(H381="Concluído",K381-B381,Resumo!$H$3-B381)))</f>
      </c>
      <c r="N381" s="13">
        <f>IF(P381="","",IF(P381&lt;&gt;"OK","Revisar dados",IF(H381="Cancelado","Cancelado",IF(H381="Concluído",IF(K381&gt;J381,"Concluído em atraso","Concluído"),IF(J381&lt;Resumo!$H$3,"Atrasado",IF(J381-Resumo!$H$3&lt;=3,"Vence em até 3 dias","No prazo"))))))</f>
      </c>
      <c r="O381" s="9" t="n"/>
      <c r="P381" s="9">
        <f>IF(COUNTA(A381:L381,O381)=0,"",IFERROR(IF(AND(A381&lt;&gt;"",COUNTIF($A$6:$A$1000,A381)=1,F381&lt;&gt;"",ISNUMBER(Resumo!$H$3),ISNUMBER(B381),B381&gt;=1,B381=INT(B381),B381&lt;=Resumo!$H$3,AND(COUNTIF(Listas!$C$6:$C$105,C381)&gt;=1,C381&lt;&gt;"",COUNTIF(Listas!$A$6:$A$105,G381)=1,G381&lt;&gt;"",OR(H381="A fazer",H381="Em andamento",H381="Aguardando cliente",H381="Aguardando pagamento",H381="Concluído",H381="Cancelado"),OR(I381="Alta",I381="Média",I381="Baixa")),IF(H381="Concluído",AND(ISNUMBER(K381),K381&gt;=B381,K381&lt;=Resumo!$H$3),IF(H381="Cancelado",OR(K381="",AND(ISNUMBER(K381),K381&gt;=B381,K381&lt;=Resumo!$H$3)),K381="")),IF(H381="Cancelado",OR(J381="",AND(ISNUMBER(J381),J381&gt;=B381)),AND(ISNUMBER(J381),J381&gt;=B381)),ISNUMBER(L381),L381&gt;=0),"OK","Revisar dados"),"Revisar dados"))</f>
      </c>
    </row>
    <row r="382">
      <c r="A382" s="6"/>
      <c r="B382" s="33" t="n"/>
      <c r="C382" s="8" t="n"/>
      <c r="D382" s="9" t="n"/>
      <c r="E382" s="10" t="n"/>
      <c r="F382" s="9" t="n"/>
      <c r="G382" s="8" t="n"/>
      <c r="H382" s="8" t="n"/>
      <c r="I382" s="8" t="n"/>
      <c r="J382" s="33" t="n"/>
      <c r="K382" s="33" t="n"/>
      <c r="L382" s="56" t="n"/>
      <c r="M382" s="32">
        <f>IF(P382&lt;&gt;"OK","",IF(H382="Cancelado","",IF(H382="Concluído",K382-B382,Resumo!$H$3-B382)))</f>
      </c>
      <c r="N382" s="6">
        <f>IF(P382="","",IF(P382&lt;&gt;"OK","Revisar dados",IF(H382="Cancelado","Cancelado",IF(H382="Concluído",IF(K382&gt;J382,"Concluído em atraso","Concluído"),IF(J382&lt;Resumo!$H$3,"Atrasado",IF(J382-Resumo!$H$3&lt;=3,"Vence em até 3 dias","No prazo"))))))</f>
      </c>
      <c r="O382" s="9" t="n"/>
      <c r="P382" s="9">
        <f>IF(COUNTA(A382:L382,O382)=0,"",IFERROR(IF(AND(A382&lt;&gt;"",COUNTIF($A$6:$A$1000,A382)=1,F382&lt;&gt;"",ISNUMBER(Resumo!$H$3),ISNUMBER(B382),B382&gt;=1,B382=INT(B382),B382&lt;=Resumo!$H$3,AND(COUNTIF(Listas!$C$6:$C$105,C382)&gt;=1,C382&lt;&gt;"",COUNTIF(Listas!$A$6:$A$105,G382)=1,G382&lt;&gt;"",OR(H382="A fazer",H382="Em andamento",H382="Aguardando cliente",H382="Aguardando pagamento",H382="Concluído",H382="Cancelado"),OR(I382="Alta",I382="Média",I382="Baixa")),IF(H382="Concluído",AND(ISNUMBER(K382),K382&gt;=B382,K382&lt;=Resumo!$H$3),IF(H382="Cancelado",OR(K382="",AND(ISNUMBER(K382),K382&gt;=B382,K382&lt;=Resumo!$H$3)),K382="")),IF(H382="Cancelado",OR(J382="",AND(ISNUMBER(J382),J382&gt;=B382)),AND(ISNUMBER(J382),J382&gt;=B382)),ISNUMBER(L382),L382&gt;=0),"OK","Revisar dados"),"Revisar dados"))</f>
      </c>
    </row>
    <row r="383">
      <c r="A383" s="13"/>
      <c r="B383" s="33" t="n"/>
      <c r="C383" s="8" t="n"/>
      <c r="D383" s="9" t="n"/>
      <c r="E383" s="10" t="n"/>
      <c r="F383" s="9" t="n"/>
      <c r="G383" s="8" t="n"/>
      <c r="H383" s="8" t="n"/>
      <c r="I383" s="8" t="n"/>
      <c r="J383" s="33" t="n"/>
      <c r="K383" s="33" t="n"/>
      <c r="L383" s="56" t="n"/>
      <c r="M383" s="34">
        <f>IF(P383&lt;&gt;"OK","",IF(H383="Cancelado","",IF(H383="Concluído",K383-B383,Resumo!$H$3-B383)))</f>
      </c>
      <c r="N383" s="13">
        <f>IF(P383="","",IF(P383&lt;&gt;"OK","Revisar dados",IF(H383="Cancelado","Cancelado",IF(H383="Concluído",IF(K383&gt;J383,"Concluído em atraso","Concluído"),IF(J383&lt;Resumo!$H$3,"Atrasado",IF(J383-Resumo!$H$3&lt;=3,"Vence em até 3 dias","No prazo"))))))</f>
      </c>
      <c r="O383" s="9" t="n"/>
      <c r="P383" s="9">
        <f>IF(COUNTA(A383:L383,O383)=0,"",IFERROR(IF(AND(A383&lt;&gt;"",COUNTIF($A$6:$A$1000,A383)=1,F383&lt;&gt;"",ISNUMBER(Resumo!$H$3),ISNUMBER(B383),B383&gt;=1,B383=INT(B383),B383&lt;=Resumo!$H$3,AND(COUNTIF(Listas!$C$6:$C$105,C383)&gt;=1,C383&lt;&gt;"",COUNTIF(Listas!$A$6:$A$105,G383)=1,G383&lt;&gt;"",OR(H383="A fazer",H383="Em andamento",H383="Aguardando cliente",H383="Aguardando pagamento",H383="Concluído",H383="Cancelado"),OR(I383="Alta",I383="Média",I383="Baixa")),IF(H383="Concluído",AND(ISNUMBER(K383),K383&gt;=B383,K383&lt;=Resumo!$H$3),IF(H383="Cancelado",OR(K383="",AND(ISNUMBER(K383),K383&gt;=B383,K383&lt;=Resumo!$H$3)),K383="")),IF(H383="Cancelado",OR(J383="",AND(ISNUMBER(J383),J383&gt;=B383)),AND(ISNUMBER(J383),J383&gt;=B383)),ISNUMBER(L383),L383&gt;=0),"OK","Revisar dados"),"Revisar dados"))</f>
      </c>
    </row>
    <row r="384">
      <c r="A384" s="6"/>
      <c r="B384" s="33" t="n"/>
      <c r="C384" s="8" t="n"/>
      <c r="D384" s="9" t="n"/>
      <c r="E384" s="10" t="n"/>
      <c r="F384" s="9" t="n"/>
      <c r="G384" s="8" t="n"/>
      <c r="H384" s="8" t="n"/>
      <c r="I384" s="8" t="n"/>
      <c r="J384" s="33" t="n"/>
      <c r="K384" s="33" t="n"/>
      <c r="L384" s="56" t="n"/>
      <c r="M384" s="32">
        <f>IF(P384&lt;&gt;"OK","",IF(H384="Cancelado","",IF(H384="Concluído",K384-B384,Resumo!$H$3-B384)))</f>
      </c>
      <c r="N384" s="6">
        <f>IF(P384="","",IF(P384&lt;&gt;"OK","Revisar dados",IF(H384="Cancelado","Cancelado",IF(H384="Concluído",IF(K384&gt;J384,"Concluído em atraso","Concluído"),IF(J384&lt;Resumo!$H$3,"Atrasado",IF(J384-Resumo!$H$3&lt;=3,"Vence em até 3 dias","No prazo"))))))</f>
      </c>
      <c r="O384" s="9" t="n"/>
      <c r="P384" s="9">
        <f>IF(COUNTA(A384:L384,O384)=0,"",IFERROR(IF(AND(A384&lt;&gt;"",COUNTIF($A$6:$A$1000,A384)=1,F384&lt;&gt;"",ISNUMBER(Resumo!$H$3),ISNUMBER(B384),B384&gt;=1,B384=INT(B384),B384&lt;=Resumo!$H$3,AND(COUNTIF(Listas!$C$6:$C$105,C384)&gt;=1,C384&lt;&gt;"",COUNTIF(Listas!$A$6:$A$105,G384)=1,G384&lt;&gt;"",OR(H384="A fazer",H384="Em andamento",H384="Aguardando cliente",H384="Aguardando pagamento",H384="Concluído",H384="Cancelado"),OR(I384="Alta",I384="Média",I384="Baixa")),IF(H384="Concluído",AND(ISNUMBER(K384),K384&gt;=B384,K384&lt;=Resumo!$H$3),IF(H384="Cancelado",OR(K384="",AND(ISNUMBER(K384),K384&gt;=B384,K384&lt;=Resumo!$H$3)),K384="")),IF(H384="Cancelado",OR(J384="",AND(ISNUMBER(J384),J384&gt;=B384)),AND(ISNUMBER(J384),J384&gt;=B384)),ISNUMBER(L384),L384&gt;=0),"OK","Revisar dados"),"Revisar dados"))</f>
      </c>
    </row>
    <row r="385">
      <c r="A385" s="13"/>
      <c r="B385" s="33" t="n"/>
      <c r="C385" s="8" t="n"/>
      <c r="D385" s="9" t="n"/>
      <c r="E385" s="10" t="n"/>
      <c r="F385" s="9" t="n"/>
      <c r="G385" s="8" t="n"/>
      <c r="H385" s="8" t="n"/>
      <c r="I385" s="8" t="n"/>
      <c r="J385" s="33" t="n"/>
      <c r="K385" s="33" t="n"/>
      <c r="L385" s="56" t="n"/>
      <c r="M385" s="34">
        <f>IF(P385&lt;&gt;"OK","",IF(H385="Cancelado","",IF(H385="Concluído",K385-B385,Resumo!$H$3-B385)))</f>
      </c>
      <c r="N385" s="13">
        <f>IF(P385="","",IF(P385&lt;&gt;"OK","Revisar dados",IF(H385="Cancelado","Cancelado",IF(H385="Concluído",IF(K385&gt;J385,"Concluído em atraso","Concluído"),IF(J385&lt;Resumo!$H$3,"Atrasado",IF(J385-Resumo!$H$3&lt;=3,"Vence em até 3 dias","No prazo"))))))</f>
      </c>
      <c r="O385" s="9" t="n"/>
      <c r="P385" s="9">
        <f>IF(COUNTA(A385:L385,O385)=0,"",IFERROR(IF(AND(A385&lt;&gt;"",COUNTIF($A$6:$A$1000,A385)=1,F385&lt;&gt;"",ISNUMBER(Resumo!$H$3),ISNUMBER(B385),B385&gt;=1,B385=INT(B385),B385&lt;=Resumo!$H$3,AND(COUNTIF(Listas!$C$6:$C$105,C385)&gt;=1,C385&lt;&gt;"",COUNTIF(Listas!$A$6:$A$105,G385)=1,G385&lt;&gt;"",OR(H385="A fazer",H385="Em andamento",H385="Aguardando cliente",H385="Aguardando pagamento",H385="Concluído",H385="Cancelado"),OR(I385="Alta",I385="Média",I385="Baixa")),IF(H385="Concluído",AND(ISNUMBER(K385),K385&gt;=B385,K385&lt;=Resumo!$H$3),IF(H385="Cancelado",OR(K385="",AND(ISNUMBER(K385),K385&gt;=B385,K385&lt;=Resumo!$H$3)),K385="")),IF(H385="Cancelado",OR(J385="",AND(ISNUMBER(J385),J385&gt;=B385)),AND(ISNUMBER(J385),J385&gt;=B385)),ISNUMBER(L385),L385&gt;=0),"OK","Revisar dados"),"Revisar dados"))</f>
      </c>
    </row>
    <row r="386">
      <c r="A386" s="6"/>
      <c r="B386" s="33" t="n"/>
      <c r="C386" s="8" t="n"/>
      <c r="D386" s="9" t="n"/>
      <c r="E386" s="10" t="n"/>
      <c r="F386" s="9" t="n"/>
      <c r="G386" s="8" t="n"/>
      <c r="H386" s="8" t="n"/>
      <c r="I386" s="8" t="n"/>
      <c r="J386" s="33" t="n"/>
      <c r="K386" s="33" t="n"/>
      <c r="L386" s="56" t="n"/>
      <c r="M386" s="32">
        <f>IF(P386&lt;&gt;"OK","",IF(H386="Cancelado","",IF(H386="Concluído",K386-B386,Resumo!$H$3-B386)))</f>
      </c>
      <c r="N386" s="6">
        <f>IF(P386="","",IF(P386&lt;&gt;"OK","Revisar dados",IF(H386="Cancelado","Cancelado",IF(H386="Concluído",IF(K386&gt;J386,"Concluído em atraso","Concluído"),IF(J386&lt;Resumo!$H$3,"Atrasado",IF(J386-Resumo!$H$3&lt;=3,"Vence em até 3 dias","No prazo"))))))</f>
      </c>
      <c r="O386" s="9" t="n"/>
      <c r="P386" s="9">
        <f>IF(COUNTA(A386:L386,O386)=0,"",IFERROR(IF(AND(A386&lt;&gt;"",COUNTIF($A$6:$A$1000,A386)=1,F386&lt;&gt;"",ISNUMBER(Resumo!$H$3),ISNUMBER(B386),B386&gt;=1,B386=INT(B386),B386&lt;=Resumo!$H$3,AND(COUNTIF(Listas!$C$6:$C$105,C386)&gt;=1,C386&lt;&gt;"",COUNTIF(Listas!$A$6:$A$105,G386)=1,G386&lt;&gt;"",OR(H386="A fazer",H386="Em andamento",H386="Aguardando cliente",H386="Aguardando pagamento",H386="Concluído",H386="Cancelado"),OR(I386="Alta",I386="Média",I386="Baixa")),IF(H386="Concluído",AND(ISNUMBER(K386),K386&gt;=B386,K386&lt;=Resumo!$H$3),IF(H386="Cancelado",OR(K386="",AND(ISNUMBER(K386),K386&gt;=B386,K386&lt;=Resumo!$H$3)),K386="")),IF(H386="Cancelado",OR(J386="",AND(ISNUMBER(J386),J386&gt;=B386)),AND(ISNUMBER(J386),J386&gt;=B386)),ISNUMBER(L386),L386&gt;=0),"OK","Revisar dados"),"Revisar dados"))</f>
      </c>
    </row>
    <row r="387">
      <c r="A387" s="13"/>
      <c r="B387" s="33" t="n"/>
      <c r="C387" s="8" t="n"/>
      <c r="D387" s="9" t="n"/>
      <c r="E387" s="10" t="n"/>
      <c r="F387" s="9" t="n"/>
      <c r="G387" s="8" t="n"/>
      <c r="H387" s="8" t="n"/>
      <c r="I387" s="8" t="n"/>
      <c r="J387" s="33" t="n"/>
      <c r="K387" s="33" t="n"/>
      <c r="L387" s="56" t="n"/>
      <c r="M387" s="34">
        <f>IF(P387&lt;&gt;"OK","",IF(H387="Cancelado","",IF(H387="Concluído",K387-B387,Resumo!$H$3-B387)))</f>
      </c>
      <c r="N387" s="13">
        <f>IF(P387="","",IF(P387&lt;&gt;"OK","Revisar dados",IF(H387="Cancelado","Cancelado",IF(H387="Concluído",IF(K387&gt;J387,"Concluído em atraso","Concluído"),IF(J387&lt;Resumo!$H$3,"Atrasado",IF(J387-Resumo!$H$3&lt;=3,"Vence em até 3 dias","No prazo"))))))</f>
      </c>
      <c r="O387" s="9" t="n"/>
      <c r="P387" s="9">
        <f>IF(COUNTA(A387:L387,O387)=0,"",IFERROR(IF(AND(A387&lt;&gt;"",COUNTIF($A$6:$A$1000,A387)=1,F387&lt;&gt;"",ISNUMBER(Resumo!$H$3),ISNUMBER(B387),B387&gt;=1,B387=INT(B387),B387&lt;=Resumo!$H$3,AND(COUNTIF(Listas!$C$6:$C$105,C387)&gt;=1,C387&lt;&gt;"",COUNTIF(Listas!$A$6:$A$105,G387)=1,G387&lt;&gt;"",OR(H387="A fazer",H387="Em andamento",H387="Aguardando cliente",H387="Aguardando pagamento",H387="Concluído",H387="Cancelado"),OR(I387="Alta",I387="Média",I387="Baixa")),IF(H387="Concluído",AND(ISNUMBER(K387),K387&gt;=B387,K387&lt;=Resumo!$H$3),IF(H387="Cancelado",OR(K387="",AND(ISNUMBER(K387),K387&gt;=B387,K387&lt;=Resumo!$H$3)),K387="")),IF(H387="Cancelado",OR(J387="",AND(ISNUMBER(J387),J387&gt;=B387)),AND(ISNUMBER(J387),J387&gt;=B387)),ISNUMBER(L387),L387&gt;=0),"OK","Revisar dados"),"Revisar dados"))</f>
      </c>
    </row>
    <row r="388">
      <c r="A388" s="6"/>
      <c r="B388" s="33" t="n"/>
      <c r="C388" s="8" t="n"/>
      <c r="D388" s="9" t="n"/>
      <c r="E388" s="10" t="n"/>
      <c r="F388" s="9" t="n"/>
      <c r="G388" s="8" t="n"/>
      <c r="H388" s="8" t="n"/>
      <c r="I388" s="8" t="n"/>
      <c r="J388" s="33" t="n"/>
      <c r="K388" s="33" t="n"/>
      <c r="L388" s="56" t="n"/>
      <c r="M388" s="32">
        <f>IF(P388&lt;&gt;"OK","",IF(H388="Cancelado","",IF(H388="Concluído",K388-B388,Resumo!$H$3-B388)))</f>
      </c>
      <c r="N388" s="6">
        <f>IF(P388="","",IF(P388&lt;&gt;"OK","Revisar dados",IF(H388="Cancelado","Cancelado",IF(H388="Concluído",IF(K388&gt;J388,"Concluído em atraso","Concluído"),IF(J388&lt;Resumo!$H$3,"Atrasado",IF(J388-Resumo!$H$3&lt;=3,"Vence em até 3 dias","No prazo"))))))</f>
      </c>
      <c r="O388" s="9" t="n"/>
      <c r="P388" s="9">
        <f>IF(COUNTA(A388:L388,O388)=0,"",IFERROR(IF(AND(A388&lt;&gt;"",COUNTIF($A$6:$A$1000,A388)=1,F388&lt;&gt;"",ISNUMBER(Resumo!$H$3),ISNUMBER(B388),B388&gt;=1,B388=INT(B388),B388&lt;=Resumo!$H$3,AND(COUNTIF(Listas!$C$6:$C$105,C388)&gt;=1,C388&lt;&gt;"",COUNTIF(Listas!$A$6:$A$105,G388)=1,G388&lt;&gt;"",OR(H388="A fazer",H388="Em andamento",H388="Aguardando cliente",H388="Aguardando pagamento",H388="Concluído",H388="Cancelado"),OR(I388="Alta",I388="Média",I388="Baixa")),IF(H388="Concluído",AND(ISNUMBER(K388),K388&gt;=B388,K388&lt;=Resumo!$H$3),IF(H388="Cancelado",OR(K388="",AND(ISNUMBER(K388),K388&gt;=B388,K388&lt;=Resumo!$H$3)),K388="")),IF(H388="Cancelado",OR(J388="",AND(ISNUMBER(J388),J388&gt;=B388)),AND(ISNUMBER(J388),J388&gt;=B388)),ISNUMBER(L388),L388&gt;=0),"OK","Revisar dados"),"Revisar dados"))</f>
      </c>
    </row>
    <row r="389">
      <c r="A389" s="13"/>
      <c r="B389" s="33" t="n"/>
      <c r="C389" s="8" t="n"/>
      <c r="D389" s="9" t="n"/>
      <c r="E389" s="10" t="n"/>
      <c r="F389" s="9" t="n"/>
      <c r="G389" s="8" t="n"/>
      <c r="H389" s="8" t="n"/>
      <c r="I389" s="8" t="n"/>
      <c r="J389" s="33" t="n"/>
      <c r="K389" s="33" t="n"/>
      <c r="L389" s="56" t="n"/>
      <c r="M389" s="34">
        <f>IF(P389&lt;&gt;"OK","",IF(H389="Cancelado","",IF(H389="Concluído",K389-B389,Resumo!$H$3-B389)))</f>
      </c>
      <c r="N389" s="13">
        <f>IF(P389="","",IF(P389&lt;&gt;"OK","Revisar dados",IF(H389="Cancelado","Cancelado",IF(H389="Concluído",IF(K389&gt;J389,"Concluído em atraso","Concluído"),IF(J389&lt;Resumo!$H$3,"Atrasado",IF(J389-Resumo!$H$3&lt;=3,"Vence em até 3 dias","No prazo"))))))</f>
      </c>
      <c r="O389" s="9" t="n"/>
      <c r="P389" s="9">
        <f>IF(COUNTA(A389:L389,O389)=0,"",IFERROR(IF(AND(A389&lt;&gt;"",COUNTIF($A$6:$A$1000,A389)=1,F389&lt;&gt;"",ISNUMBER(Resumo!$H$3),ISNUMBER(B389),B389&gt;=1,B389=INT(B389),B389&lt;=Resumo!$H$3,AND(COUNTIF(Listas!$C$6:$C$105,C389)&gt;=1,C389&lt;&gt;"",COUNTIF(Listas!$A$6:$A$105,G389)=1,G389&lt;&gt;"",OR(H389="A fazer",H389="Em andamento",H389="Aguardando cliente",H389="Aguardando pagamento",H389="Concluído",H389="Cancelado"),OR(I389="Alta",I389="Média",I389="Baixa")),IF(H389="Concluído",AND(ISNUMBER(K389),K389&gt;=B389,K389&lt;=Resumo!$H$3),IF(H389="Cancelado",OR(K389="",AND(ISNUMBER(K389),K389&gt;=B389,K389&lt;=Resumo!$H$3)),K389="")),IF(H389="Cancelado",OR(J389="",AND(ISNUMBER(J389),J389&gt;=B389)),AND(ISNUMBER(J389),J389&gt;=B389)),ISNUMBER(L389),L389&gt;=0),"OK","Revisar dados"),"Revisar dados"))</f>
      </c>
    </row>
    <row r="390">
      <c r="A390" s="6"/>
      <c r="B390" s="33" t="n"/>
      <c r="C390" s="8" t="n"/>
      <c r="D390" s="9" t="n"/>
      <c r="E390" s="10" t="n"/>
      <c r="F390" s="9" t="n"/>
      <c r="G390" s="8" t="n"/>
      <c r="H390" s="8" t="n"/>
      <c r="I390" s="8" t="n"/>
      <c r="J390" s="33" t="n"/>
      <c r="K390" s="33" t="n"/>
      <c r="L390" s="56" t="n"/>
      <c r="M390" s="32">
        <f>IF(P390&lt;&gt;"OK","",IF(H390="Cancelado","",IF(H390="Concluído",K390-B390,Resumo!$H$3-B390)))</f>
      </c>
      <c r="N390" s="6">
        <f>IF(P390="","",IF(P390&lt;&gt;"OK","Revisar dados",IF(H390="Cancelado","Cancelado",IF(H390="Concluído",IF(K390&gt;J390,"Concluído em atraso","Concluído"),IF(J390&lt;Resumo!$H$3,"Atrasado",IF(J390-Resumo!$H$3&lt;=3,"Vence em até 3 dias","No prazo"))))))</f>
      </c>
      <c r="O390" s="9" t="n"/>
      <c r="P390" s="9">
        <f>IF(COUNTA(A390:L390,O390)=0,"",IFERROR(IF(AND(A390&lt;&gt;"",COUNTIF($A$6:$A$1000,A390)=1,F390&lt;&gt;"",ISNUMBER(Resumo!$H$3),ISNUMBER(B390),B390&gt;=1,B390=INT(B390),B390&lt;=Resumo!$H$3,AND(COUNTIF(Listas!$C$6:$C$105,C390)&gt;=1,C390&lt;&gt;"",COUNTIF(Listas!$A$6:$A$105,G390)=1,G390&lt;&gt;"",OR(H390="A fazer",H390="Em andamento",H390="Aguardando cliente",H390="Aguardando pagamento",H390="Concluído",H390="Cancelado"),OR(I390="Alta",I390="Média",I390="Baixa")),IF(H390="Concluído",AND(ISNUMBER(K390),K390&gt;=B390,K390&lt;=Resumo!$H$3),IF(H390="Cancelado",OR(K390="",AND(ISNUMBER(K390),K390&gt;=B390,K390&lt;=Resumo!$H$3)),K390="")),IF(H390="Cancelado",OR(J390="",AND(ISNUMBER(J390),J390&gt;=B390)),AND(ISNUMBER(J390),J390&gt;=B390)),ISNUMBER(L390),L390&gt;=0),"OK","Revisar dados"),"Revisar dados"))</f>
      </c>
    </row>
    <row r="391">
      <c r="A391" s="13"/>
      <c r="B391" s="33" t="n"/>
      <c r="C391" s="8" t="n"/>
      <c r="D391" s="9" t="n"/>
      <c r="E391" s="10" t="n"/>
      <c r="F391" s="9" t="n"/>
      <c r="G391" s="8" t="n"/>
      <c r="H391" s="8" t="n"/>
      <c r="I391" s="8" t="n"/>
      <c r="J391" s="33" t="n"/>
      <c r="K391" s="33" t="n"/>
      <c r="L391" s="56" t="n"/>
      <c r="M391" s="34">
        <f>IF(P391&lt;&gt;"OK","",IF(H391="Cancelado","",IF(H391="Concluído",K391-B391,Resumo!$H$3-B391)))</f>
      </c>
      <c r="N391" s="13">
        <f>IF(P391="","",IF(P391&lt;&gt;"OK","Revisar dados",IF(H391="Cancelado","Cancelado",IF(H391="Concluído",IF(K391&gt;J391,"Concluído em atraso","Concluído"),IF(J391&lt;Resumo!$H$3,"Atrasado",IF(J391-Resumo!$H$3&lt;=3,"Vence em até 3 dias","No prazo"))))))</f>
      </c>
      <c r="O391" s="9" t="n"/>
      <c r="P391" s="9">
        <f>IF(COUNTA(A391:L391,O391)=0,"",IFERROR(IF(AND(A391&lt;&gt;"",COUNTIF($A$6:$A$1000,A391)=1,F391&lt;&gt;"",ISNUMBER(Resumo!$H$3),ISNUMBER(B391),B391&gt;=1,B391=INT(B391),B391&lt;=Resumo!$H$3,AND(COUNTIF(Listas!$C$6:$C$105,C391)&gt;=1,C391&lt;&gt;"",COUNTIF(Listas!$A$6:$A$105,G391)=1,G391&lt;&gt;"",OR(H391="A fazer",H391="Em andamento",H391="Aguardando cliente",H391="Aguardando pagamento",H391="Concluído",H391="Cancelado"),OR(I391="Alta",I391="Média",I391="Baixa")),IF(H391="Concluído",AND(ISNUMBER(K391),K391&gt;=B391,K391&lt;=Resumo!$H$3),IF(H391="Cancelado",OR(K391="",AND(ISNUMBER(K391),K391&gt;=B391,K391&lt;=Resumo!$H$3)),K391="")),IF(H391="Cancelado",OR(J391="",AND(ISNUMBER(J391),J391&gt;=B391)),AND(ISNUMBER(J391),J391&gt;=B391)),ISNUMBER(L391),L391&gt;=0),"OK","Revisar dados"),"Revisar dados"))</f>
      </c>
    </row>
    <row r="392">
      <c r="A392" s="6"/>
      <c r="B392" s="33" t="n"/>
      <c r="C392" s="8" t="n"/>
      <c r="D392" s="9" t="n"/>
      <c r="E392" s="10" t="n"/>
      <c r="F392" s="9" t="n"/>
      <c r="G392" s="8" t="n"/>
      <c r="H392" s="8" t="n"/>
      <c r="I392" s="8" t="n"/>
      <c r="J392" s="33" t="n"/>
      <c r="K392" s="33" t="n"/>
      <c r="L392" s="56" t="n"/>
      <c r="M392" s="32">
        <f>IF(P392&lt;&gt;"OK","",IF(H392="Cancelado","",IF(H392="Concluído",K392-B392,Resumo!$H$3-B392)))</f>
      </c>
      <c r="N392" s="6">
        <f>IF(P392="","",IF(P392&lt;&gt;"OK","Revisar dados",IF(H392="Cancelado","Cancelado",IF(H392="Concluído",IF(K392&gt;J392,"Concluído em atraso","Concluído"),IF(J392&lt;Resumo!$H$3,"Atrasado",IF(J392-Resumo!$H$3&lt;=3,"Vence em até 3 dias","No prazo"))))))</f>
      </c>
      <c r="O392" s="9" t="n"/>
      <c r="P392" s="9">
        <f>IF(COUNTA(A392:L392,O392)=0,"",IFERROR(IF(AND(A392&lt;&gt;"",COUNTIF($A$6:$A$1000,A392)=1,F392&lt;&gt;"",ISNUMBER(Resumo!$H$3),ISNUMBER(B392),B392&gt;=1,B392=INT(B392),B392&lt;=Resumo!$H$3,AND(COUNTIF(Listas!$C$6:$C$105,C392)&gt;=1,C392&lt;&gt;"",COUNTIF(Listas!$A$6:$A$105,G392)=1,G392&lt;&gt;"",OR(H392="A fazer",H392="Em andamento",H392="Aguardando cliente",H392="Aguardando pagamento",H392="Concluído",H392="Cancelado"),OR(I392="Alta",I392="Média",I392="Baixa")),IF(H392="Concluído",AND(ISNUMBER(K392),K392&gt;=B392,K392&lt;=Resumo!$H$3),IF(H392="Cancelado",OR(K392="",AND(ISNUMBER(K392),K392&gt;=B392,K392&lt;=Resumo!$H$3)),K392="")),IF(H392="Cancelado",OR(J392="",AND(ISNUMBER(J392),J392&gt;=B392)),AND(ISNUMBER(J392),J392&gt;=B392)),ISNUMBER(L392),L392&gt;=0),"OK","Revisar dados"),"Revisar dados"))</f>
      </c>
    </row>
    <row r="393">
      <c r="A393" s="13"/>
      <c r="B393" s="33" t="n"/>
      <c r="C393" s="8" t="n"/>
      <c r="D393" s="9" t="n"/>
      <c r="E393" s="10" t="n"/>
      <c r="F393" s="9" t="n"/>
      <c r="G393" s="8" t="n"/>
      <c r="H393" s="8" t="n"/>
      <c r="I393" s="8" t="n"/>
      <c r="J393" s="33" t="n"/>
      <c r="K393" s="33" t="n"/>
      <c r="L393" s="56" t="n"/>
      <c r="M393" s="34">
        <f>IF(P393&lt;&gt;"OK","",IF(H393="Cancelado","",IF(H393="Concluído",K393-B393,Resumo!$H$3-B393)))</f>
      </c>
      <c r="N393" s="13">
        <f>IF(P393="","",IF(P393&lt;&gt;"OK","Revisar dados",IF(H393="Cancelado","Cancelado",IF(H393="Concluído",IF(K393&gt;J393,"Concluído em atraso","Concluído"),IF(J393&lt;Resumo!$H$3,"Atrasado",IF(J393-Resumo!$H$3&lt;=3,"Vence em até 3 dias","No prazo"))))))</f>
      </c>
      <c r="O393" s="9" t="n"/>
      <c r="P393" s="9">
        <f>IF(COUNTA(A393:L393,O393)=0,"",IFERROR(IF(AND(A393&lt;&gt;"",COUNTIF($A$6:$A$1000,A393)=1,F393&lt;&gt;"",ISNUMBER(Resumo!$H$3),ISNUMBER(B393),B393&gt;=1,B393=INT(B393),B393&lt;=Resumo!$H$3,AND(COUNTIF(Listas!$C$6:$C$105,C393)&gt;=1,C393&lt;&gt;"",COUNTIF(Listas!$A$6:$A$105,G393)=1,G393&lt;&gt;"",OR(H393="A fazer",H393="Em andamento",H393="Aguardando cliente",H393="Aguardando pagamento",H393="Concluído",H393="Cancelado"),OR(I393="Alta",I393="Média",I393="Baixa")),IF(H393="Concluído",AND(ISNUMBER(K393),K393&gt;=B393,K393&lt;=Resumo!$H$3),IF(H393="Cancelado",OR(K393="",AND(ISNUMBER(K393),K393&gt;=B393,K393&lt;=Resumo!$H$3)),K393="")),IF(H393="Cancelado",OR(J393="",AND(ISNUMBER(J393),J393&gt;=B393)),AND(ISNUMBER(J393),J393&gt;=B393)),ISNUMBER(L393),L393&gt;=0),"OK","Revisar dados"),"Revisar dados"))</f>
      </c>
    </row>
    <row r="394">
      <c r="A394" s="6"/>
      <c r="B394" s="33" t="n"/>
      <c r="C394" s="8" t="n"/>
      <c r="D394" s="9" t="n"/>
      <c r="E394" s="10" t="n"/>
      <c r="F394" s="9" t="n"/>
      <c r="G394" s="8" t="n"/>
      <c r="H394" s="8" t="n"/>
      <c r="I394" s="8" t="n"/>
      <c r="J394" s="33" t="n"/>
      <c r="K394" s="33" t="n"/>
      <c r="L394" s="56" t="n"/>
      <c r="M394" s="32">
        <f>IF(P394&lt;&gt;"OK","",IF(H394="Cancelado","",IF(H394="Concluído",K394-B394,Resumo!$H$3-B394)))</f>
      </c>
      <c r="N394" s="6">
        <f>IF(P394="","",IF(P394&lt;&gt;"OK","Revisar dados",IF(H394="Cancelado","Cancelado",IF(H394="Concluído",IF(K394&gt;J394,"Concluído em atraso","Concluído"),IF(J394&lt;Resumo!$H$3,"Atrasado",IF(J394-Resumo!$H$3&lt;=3,"Vence em até 3 dias","No prazo"))))))</f>
      </c>
      <c r="O394" s="9" t="n"/>
      <c r="P394" s="9">
        <f>IF(COUNTA(A394:L394,O394)=0,"",IFERROR(IF(AND(A394&lt;&gt;"",COUNTIF($A$6:$A$1000,A394)=1,F394&lt;&gt;"",ISNUMBER(Resumo!$H$3),ISNUMBER(B394),B394&gt;=1,B394=INT(B394),B394&lt;=Resumo!$H$3,AND(COUNTIF(Listas!$C$6:$C$105,C394)&gt;=1,C394&lt;&gt;"",COUNTIF(Listas!$A$6:$A$105,G394)=1,G394&lt;&gt;"",OR(H394="A fazer",H394="Em andamento",H394="Aguardando cliente",H394="Aguardando pagamento",H394="Concluído",H394="Cancelado"),OR(I394="Alta",I394="Média",I394="Baixa")),IF(H394="Concluído",AND(ISNUMBER(K394),K394&gt;=B394,K394&lt;=Resumo!$H$3),IF(H394="Cancelado",OR(K394="",AND(ISNUMBER(K394),K394&gt;=B394,K394&lt;=Resumo!$H$3)),K394="")),IF(H394="Cancelado",OR(J394="",AND(ISNUMBER(J394),J394&gt;=B394)),AND(ISNUMBER(J394),J394&gt;=B394)),ISNUMBER(L394),L394&gt;=0),"OK","Revisar dados"),"Revisar dados"))</f>
      </c>
    </row>
    <row r="395">
      <c r="A395" s="13"/>
      <c r="B395" s="33" t="n"/>
      <c r="C395" s="8" t="n"/>
      <c r="D395" s="9" t="n"/>
      <c r="E395" s="10" t="n"/>
      <c r="F395" s="9" t="n"/>
      <c r="G395" s="8" t="n"/>
      <c r="H395" s="8" t="n"/>
      <c r="I395" s="8" t="n"/>
      <c r="J395" s="33" t="n"/>
      <c r="K395" s="33" t="n"/>
      <c r="L395" s="56" t="n"/>
      <c r="M395" s="34">
        <f>IF(P395&lt;&gt;"OK","",IF(H395="Cancelado","",IF(H395="Concluído",K395-B395,Resumo!$H$3-B395)))</f>
      </c>
      <c r="N395" s="13">
        <f>IF(P395="","",IF(P395&lt;&gt;"OK","Revisar dados",IF(H395="Cancelado","Cancelado",IF(H395="Concluído",IF(K395&gt;J395,"Concluído em atraso","Concluído"),IF(J395&lt;Resumo!$H$3,"Atrasado",IF(J395-Resumo!$H$3&lt;=3,"Vence em até 3 dias","No prazo"))))))</f>
      </c>
      <c r="O395" s="9" t="n"/>
      <c r="P395" s="9">
        <f>IF(COUNTA(A395:L395,O395)=0,"",IFERROR(IF(AND(A395&lt;&gt;"",COUNTIF($A$6:$A$1000,A395)=1,F395&lt;&gt;"",ISNUMBER(Resumo!$H$3),ISNUMBER(B395),B395&gt;=1,B395=INT(B395),B395&lt;=Resumo!$H$3,AND(COUNTIF(Listas!$C$6:$C$105,C395)&gt;=1,C395&lt;&gt;"",COUNTIF(Listas!$A$6:$A$105,G395)=1,G395&lt;&gt;"",OR(H395="A fazer",H395="Em andamento",H395="Aguardando cliente",H395="Aguardando pagamento",H395="Concluído",H395="Cancelado"),OR(I395="Alta",I395="Média",I395="Baixa")),IF(H395="Concluído",AND(ISNUMBER(K395),K395&gt;=B395,K395&lt;=Resumo!$H$3),IF(H395="Cancelado",OR(K395="",AND(ISNUMBER(K395),K395&gt;=B395,K395&lt;=Resumo!$H$3)),K395="")),IF(H395="Cancelado",OR(J395="",AND(ISNUMBER(J395),J395&gt;=B395)),AND(ISNUMBER(J395),J395&gt;=B395)),ISNUMBER(L395),L395&gt;=0),"OK","Revisar dados"),"Revisar dados"))</f>
      </c>
    </row>
    <row r="396">
      <c r="A396" s="6"/>
      <c r="B396" s="33" t="n"/>
      <c r="C396" s="8" t="n"/>
      <c r="D396" s="9" t="n"/>
      <c r="E396" s="10" t="n"/>
      <c r="F396" s="9" t="n"/>
      <c r="G396" s="8" t="n"/>
      <c r="H396" s="8" t="n"/>
      <c r="I396" s="8" t="n"/>
      <c r="J396" s="33" t="n"/>
      <c r="K396" s="33" t="n"/>
      <c r="L396" s="56" t="n"/>
      <c r="M396" s="32">
        <f>IF(P396&lt;&gt;"OK","",IF(H396="Cancelado","",IF(H396="Concluído",K396-B396,Resumo!$H$3-B396)))</f>
      </c>
      <c r="N396" s="6">
        <f>IF(P396="","",IF(P396&lt;&gt;"OK","Revisar dados",IF(H396="Cancelado","Cancelado",IF(H396="Concluído",IF(K396&gt;J396,"Concluído em atraso","Concluído"),IF(J396&lt;Resumo!$H$3,"Atrasado",IF(J396-Resumo!$H$3&lt;=3,"Vence em até 3 dias","No prazo"))))))</f>
      </c>
      <c r="O396" s="9" t="n"/>
      <c r="P396" s="9">
        <f>IF(COUNTA(A396:L396,O396)=0,"",IFERROR(IF(AND(A396&lt;&gt;"",COUNTIF($A$6:$A$1000,A396)=1,F396&lt;&gt;"",ISNUMBER(Resumo!$H$3),ISNUMBER(B396),B396&gt;=1,B396=INT(B396),B396&lt;=Resumo!$H$3,AND(COUNTIF(Listas!$C$6:$C$105,C396)&gt;=1,C396&lt;&gt;"",COUNTIF(Listas!$A$6:$A$105,G396)=1,G396&lt;&gt;"",OR(H396="A fazer",H396="Em andamento",H396="Aguardando cliente",H396="Aguardando pagamento",H396="Concluído",H396="Cancelado"),OR(I396="Alta",I396="Média",I396="Baixa")),IF(H396="Concluído",AND(ISNUMBER(K396),K396&gt;=B396,K396&lt;=Resumo!$H$3),IF(H396="Cancelado",OR(K396="",AND(ISNUMBER(K396),K396&gt;=B396,K396&lt;=Resumo!$H$3)),K396="")),IF(H396="Cancelado",OR(J396="",AND(ISNUMBER(J396),J396&gt;=B396)),AND(ISNUMBER(J396),J396&gt;=B396)),ISNUMBER(L396),L396&gt;=0),"OK","Revisar dados"),"Revisar dados"))</f>
      </c>
    </row>
    <row r="397">
      <c r="A397" s="13"/>
      <c r="B397" s="33" t="n"/>
      <c r="C397" s="8" t="n"/>
      <c r="D397" s="9" t="n"/>
      <c r="E397" s="10" t="n"/>
      <c r="F397" s="9" t="n"/>
      <c r="G397" s="8" t="n"/>
      <c r="H397" s="8" t="n"/>
      <c r="I397" s="8" t="n"/>
      <c r="J397" s="33" t="n"/>
      <c r="K397" s="33" t="n"/>
      <c r="L397" s="56" t="n"/>
      <c r="M397" s="34">
        <f>IF(P397&lt;&gt;"OK","",IF(H397="Cancelado","",IF(H397="Concluído",K397-B397,Resumo!$H$3-B397)))</f>
      </c>
      <c r="N397" s="13">
        <f>IF(P397="","",IF(P397&lt;&gt;"OK","Revisar dados",IF(H397="Cancelado","Cancelado",IF(H397="Concluído",IF(K397&gt;J397,"Concluído em atraso","Concluído"),IF(J397&lt;Resumo!$H$3,"Atrasado",IF(J397-Resumo!$H$3&lt;=3,"Vence em até 3 dias","No prazo"))))))</f>
      </c>
      <c r="O397" s="9" t="n"/>
      <c r="P397" s="9">
        <f>IF(COUNTA(A397:L397,O397)=0,"",IFERROR(IF(AND(A397&lt;&gt;"",COUNTIF($A$6:$A$1000,A397)=1,F397&lt;&gt;"",ISNUMBER(Resumo!$H$3),ISNUMBER(B397),B397&gt;=1,B397=INT(B397),B397&lt;=Resumo!$H$3,AND(COUNTIF(Listas!$C$6:$C$105,C397)&gt;=1,C397&lt;&gt;"",COUNTIF(Listas!$A$6:$A$105,G397)=1,G397&lt;&gt;"",OR(H397="A fazer",H397="Em andamento",H397="Aguardando cliente",H397="Aguardando pagamento",H397="Concluído",H397="Cancelado"),OR(I397="Alta",I397="Média",I397="Baixa")),IF(H397="Concluído",AND(ISNUMBER(K397),K397&gt;=B397,K397&lt;=Resumo!$H$3),IF(H397="Cancelado",OR(K397="",AND(ISNUMBER(K397),K397&gt;=B397,K397&lt;=Resumo!$H$3)),K397="")),IF(H397="Cancelado",OR(J397="",AND(ISNUMBER(J397),J397&gt;=B397)),AND(ISNUMBER(J397),J397&gt;=B397)),ISNUMBER(L397),L397&gt;=0),"OK","Revisar dados"),"Revisar dados"))</f>
      </c>
    </row>
    <row r="398">
      <c r="A398" s="6"/>
      <c r="B398" s="33" t="n"/>
      <c r="C398" s="8" t="n"/>
      <c r="D398" s="9" t="n"/>
      <c r="E398" s="10" t="n"/>
      <c r="F398" s="9" t="n"/>
      <c r="G398" s="8" t="n"/>
      <c r="H398" s="8" t="n"/>
      <c r="I398" s="8" t="n"/>
      <c r="J398" s="33" t="n"/>
      <c r="K398" s="33" t="n"/>
      <c r="L398" s="56" t="n"/>
      <c r="M398" s="32">
        <f>IF(P398&lt;&gt;"OK","",IF(H398="Cancelado","",IF(H398="Concluído",K398-B398,Resumo!$H$3-B398)))</f>
      </c>
      <c r="N398" s="6">
        <f>IF(P398="","",IF(P398&lt;&gt;"OK","Revisar dados",IF(H398="Cancelado","Cancelado",IF(H398="Concluído",IF(K398&gt;J398,"Concluído em atraso","Concluído"),IF(J398&lt;Resumo!$H$3,"Atrasado",IF(J398-Resumo!$H$3&lt;=3,"Vence em até 3 dias","No prazo"))))))</f>
      </c>
      <c r="O398" s="9" t="n"/>
      <c r="P398" s="9">
        <f>IF(COUNTA(A398:L398,O398)=0,"",IFERROR(IF(AND(A398&lt;&gt;"",COUNTIF($A$6:$A$1000,A398)=1,F398&lt;&gt;"",ISNUMBER(Resumo!$H$3),ISNUMBER(B398),B398&gt;=1,B398=INT(B398),B398&lt;=Resumo!$H$3,AND(COUNTIF(Listas!$C$6:$C$105,C398)&gt;=1,C398&lt;&gt;"",COUNTIF(Listas!$A$6:$A$105,G398)=1,G398&lt;&gt;"",OR(H398="A fazer",H398="Em andamento",H398="Aguardando cliente",H398="Aguardando pagamento",H398="Concluído",H398="Cancelado"),OR(I398="Alta",I398="Média",I398="Baixa")),IF(H398="Concluído",AND(ISNUMBER(K398),K398&gt;=B398,K398&lt;=Resumo!$H$3),IF(H398="Cancelado",OR(K398="",AND(ISNUMBER(K398),K398&gt;=B398,K398&lt;=Resumo!$H$3)),K398="")),IF(H398="Cancelado",OR(J398="",AND(ISNUMBER(J398),J398&gt;=B398)),AND(ISNUMBER(J398),J398&gt;=B398)),ISNUMBER(L398),L398&gt;=0),"OK","Revisar dados"),"Revisar dados"))</f>
      </c>
    </row>
    <row r="399">
      <c r="A399" s="13"/>
      <c r="B399" s="33" t="n"/>
      <c r="C399" s="8" t="n"/>
      <c r="D399" s="9" t="n"/>
      <c r="E399" s="10" t="n"/>
      <c r="F399" s="9" t="n"/>
      <c r="G399" s="8" t="n"/>
      <c r="H399" s="8" t="n"/>
      <c r="I399" s="8" t="n"/>
      <c r="J399" s="33" t="n"/>
      <c r="K399" s="33" t="n"/>
      <c r="L399" s="56" t="n"/>
      <c r="M399" s="34">
        <f>IF(P399&lt;&gt;"OK","",IF(H399="Cancelado","",IF(H399="Concluído",K399-B399,Resumo!$H$3-B399)))</f>
      </c>
      <c r="N399" s="13">
        <f>IF(P399="","",IF(P399&lt;&gt;"OK","Revisar dados",IF(H399="Cancelado","Cancelado",IF(H399="Concluído",IF(K399&gt;J399,"Concluído em atraso","Concluído"),IF(J399&lt;Resumo!$H$3,"Atrasado",IF(J399-Resumo!$H$3&lt;=3,"Vence em até 3 dias","No prazo"))))))</f>
      </c>
      <c r="O399" s="9" t="n"/>
      <c r="P399" s="9">
        <f>IF(COUNTA(A399:L399,O399)=0,"",IFERROR(IF(AND(A399&lt;&gt;"",COUNTIF($A$6:$A$1000,A399)=1,F399&lt;&gt;"",ISNUMBER(Resumo!$H$3),ISNUMBER(B399),B399&gt;=1,B399=INT(B399),B399&lt;=Resumo!$H$3,AND(COUNTIF(Listas!$C$6:$C$105,C399)&gt;=1,C399&lt;&gt;"",COUNTIF(Listas!$A$6:$A$105,G399)=1,G399&lt;&gt;"",OR(H399="A fazer",H399="Em andamento",H399="Aguardando cliente",H399="Aguardando pagamento",H399="Concluído",H399="Cancelado"),OR(I399="Alta",I399="Média",I399="Baixa")),IF(H399="Concluído",AND(ISNUMBER(K399),K399&gt;=B399,K399&lt;=Resumo!$H$3),IF(H399="Cancelado",OR(K399="",AND(ISNUMBER(K399),K399&gt;=B399,K399&lt;=Resumo!$H$3)),K399="")),IF(H399="Cancelado",OR(J399="",AND(ISNUMBER(J399),J399&gt;=B399)),AND(ISNUMBER(J399),J399&gt;=B399)),ISNUMBER(L399),L399&gt;=0),"OK","Revisar dados"),"Revisar dados"))</f>
      </c>
    </row>
    <row r="400">
      <c r="A400" s="6"/>
      <c r="B400" s="33" t="n"/>
      <c r="C400" s="8" t="n"/>
      <c r="D400" s="9" t="n"/>
      <c r="E400" s="10" t="n"/>
      <c r="F400" s="9" t="n"/>
      <c r="G400" s="8" t="n"/>
      <c r="H400" s="8" t="n"/>
      <c r="I400" s="8" t="n"/>
      <c r="J400" s="33" t="n"/>
      <c r="K400" s="33" t="n"/>
      <c r="L400" s="56" t="n"/>
      <c r="M400" s="32">
        <f>IF(P400&lt;&gt;"OK","",IF(H400="Cancelado","",IF(H400="Concluído",K400-B400,Resumo!$H$3-B400)))</f>
      </c>
      <c r="N400" s="6">
        <f>IF(P400="","",IF(P400&lt;&gt;"OK","Revisar dados",IF(H400="Cancelado","Cancelado",IF(H400="Concluído",IF(K400&gt;J400,"Concluído em atraso","Concluído"),IF(J400&lt;Resumo!$H$3,"Atrasado",IF(J400-Resumo!$H$3&lt;=3,"Vence em até 3 dias","No prazo"))))))</f>
      </c>
      <c r="O400" s="9" t="n"/>
      <c r="P400" s="9">
        <f>IF(COUNTA(A400:L400,O400)=0,"",IFERROR(IF(AND(A400&lt;&gt;"",COUNTIF($A$6:$A$1000,A400)=1,F400&lt;&gt;"",ISNUMBER(Resumo!$H$3),ISNUMBER(B400),B400&gt;=1,B400=INT(B400),B400&lt;=Resumo!$H$3,AND(COUNTIF(Listas!$C$6:$C$105,C400)&gt;=1,C400&lt;&gt;"",COUNTIF(Listas!$A$6:$A$105,G400)=1,G400&lt;&gt;"",OR(H400="A fazer",H400="Em andamento",H400="Aguardando cliente",H400="Aguardando pagamento",H400="Concluído",H400="Cancelado"),OR(I400="Alta",I400="Média",I400="Baixa")),IF(H400="Concluído",AND(ISNUMBER(K400),K400&gt;=B400,K400&lt;=Resumo!$H$3),IF(H400="Cancelado",OR(K400="",AND(ISNUMBER(K400),K400&gt;=B400,K400&lt;=Resumo!$H$3)),K400="")),IF(H400="Cancelado",OR(J400="",AND(ISNUMBER(J400),J400&gt;=B400)),AND(ISNUMBER(J400),J400&gt;=B400)),ISNUMBER(L400),L400&gt;=0),"OK","Revisar dados"),"Revisar dados"))</f>
      </c>
    </row>
    <row r="401">
      <c r="A401" s="13"/>
      <c r="B401" s="33" t="n"/>
      <c r="C401" s="8" t="n"/>
      <c r="D401" s="9" t="n"/>
      <c r="E401" s="10" t="n"/>
      <c r="F401" s="9" t="n"/>
      <c r="G401" s="8" t="n"/>
      <c r="H401" s="8" t="n"/>
      <c r="I401" s="8" t="n"/>
      <c r="J401" s="33" t="n"/>
      <c r="K401" s="33" t="n"/>
      <c r="L401" s="56" t="n"/>
      <c r="M401" s="34">
        <f>IF(P401&lt;&gt;"OK","",IF(H401="Cancelado","",IF(H401="Concluído",K401-B401,Resumo!$H$3-B401)))</f>
      </c>
      <c r="N401" s="13">
        <f>IF(P401="","",IF(P401&lt;&gt;"OK","Revisar dados",IF(H401="Cancelado","Cancelado",IF(H401="Concluído",IF(K401&gt;J401,"Concluído em atraso","Concluído"),IF(J401&lt;Resumo!$H$3,"Atrasado",IF(J401-Resumo!$H$3&lt;=3,"Vence em até 3 dias","No prazo"))))))</f>
      </c>
      <c r="O401" s="9" t="n"/>
      <c r="P401" s="9">
        <f>IF(COUNTA(A401:L401,O401)=0,"",IFERROR(IF(AND(A401&lt;&gt;"",COUNTIF($A$6:$A$1000,A401)=1,F401&lt;&gt;"",ISNUMBER(Resumo!$H$3),ISNUMBER(B401),B401&gt;=1,B401=INT(B401),B401&lt;=Resumo!$H$3,AND(COUNTIF(Listas!$C$6:$C$105,C401)&gt;=1,C401&lt;&gt;"",COUNTIF(Listas!$A$6:$A$105,G401)=1,G401&lt;&gt;"",OR(H401="A fazer",H401="Em andamento",H401="Aguardando cliente",H401="Aguardando pagamento",H401="Concluído",H401="Cancelado"),OR(I401="Alta",I401="Média",I401="Baixa")),IF(H401="Concluído",AND(ISNUMBER(K401),K401&gt;=B401,K401&lt;=Resumo!$H$3),IF(H401="Cancelado",OR(K401="",AND(ISNUMBER(K401),K401&gt;=B401,K401&lt;=Resumo!$H$3)),K401="")),IF(H401="Cancelado",OR(J401="",AND(ISNUMBER(J401),J401&gt;=B401)),AND(ISNUMBER(J401),J401&gt;=B401)),ISNUMBER(L401),L401&gt;=0),"OK","Revisar dados"),"Revisar dados"))</f>
      </c>
    </row>
    <row r="402">
      <c r="A402" s="6"/>
      <c r="B402" s="33" t="n"/>
      <c r="C402" s="8" t="n"/>
      <c r="D402" s="9" t="n"/>
      <c r="E402" s="10" t="n"/>
      <c r="F402" s="9" t="n"/>
      <c r="G402" s="8" t="n"/>
      <c r="H402" s="8" t="n"/>
      <c r="I402" s="8" t="n"/>
      <c r="J402" s="33" t="n"/>
      <c r="K402" s="33" t="n"/>
      <c r="L402" s="56" t="n"/>
      <c r="M402" s="32">
        <f>IF(P402&lt;&gt;"OK","",IF(H402="Cancelado","",IF(H402="Concluído",K402-B402,Resumo!$H$3-B402)))</f>
      </c>
      <c r="N402" s="6">
        <f>IF(P402="","",IF(P402&lt;&gt;"OK","Revisar dados",IF(H402="Cancelado","Cancelado",IF(H402="Concluído",IF(K402&gt;J402,"Concluído em atraso","Concluído"),IF(J402&lt;Resumo!$H$3,"Atrasado",IF(J402-Resumo!$H$3&lt;=3,"Vence em até 3 dias","No prazo"))))))</f>
      </c>
      <c r="O402" s="9" t="n"/>
      <c r="P402" s="9">
        <f>IF(COUNTA(A402:L402,O402)=0,"",IFERROR(IF(AND(A402&lt;&gt;"",COUNTIF($A$6:$A$1000,A402)=1,F402&lt;&gt;"",ISNUMBER(Resumo!$H$3),ISNUMBER(B402),B402&gt;=1,B402=INT(B402),B402&lt;=Resumo!$H$3,AND(COUNTIF(Listas!$C$6:$C$105,C402)&gt;=1,C402&lt;&gt;"",COUNTIF(Listas!$A$6:$A$105,G402)=1,G402&lt;&gt;"",OR(H402="A fazer",H402="Em andamento",H402="Aguardando cliente",H402="Aguardando pagamento",H402="Concluído",H402="Cancelado"),OR(I402="Alta",I402="Média",I402="Baixa")),IF(H402="Concluído",AND(ISNUMBER(K402),K402&gt;=B402,K402&lt;=Resumo!$H$3),IF(H402="Cancelado",OR(K402="",AND(ISNUMBER(K402),K402&gt;=B402,K402&lt;=Resumo!$H$3)),K402="")),IF(H402="Cancelado",OR(J402="",AND(ISNUMBER(J402),J402&gt;=B402)),AND(ISNUMBER(J402),J402&gt;=B402)),ISNUMBER(L402),L402&gt;=0),"OK","Revisar dados"),"Revisar dados"))</f>
      </c>
    </row>
    <row r="403">
      <c r="A403" s="13"/>
      <c r="B403" s="33" t="n"/>
      <c r="C403" s="8" t="n"/>
      <c r="D403" s="9" t="n"/>
      <c r="E403" s="10" t="n"/>
      <c r="F403" s="9" t="n"/>
      <c r="G403" s="8" t="n"/>
      <c r="H403" s="8" t="n"/>
      <c r="I403" s="8" t="n"/>
      <c r="J403" s="33" t="n"/>
      <c r="K403" s="33" t="n"/>
      <c r="L403" s="56" t="n"/>
      <c r="M403" s="34">
        <f>IF(P403&lt;&gt;"OK","",IF(H403="Cancelado","",IF(H403="Concluído",K403-B403,Resumo!$H$3-B403)))</f>
      </c>
      <c r="N403" s="13">
        <f>IF(P403="","",IF(P403&lt;&gt;"OK","Revisar dados",IF(H403="Cancelado","Cancelado",IF(H403="Concluído",IF(K403&gt;J403,"Concluído em atraso","Concluído"),IF(J403&lt;Resumo!$H$3,"Atrasado",IF(J403-Resumo!$H$3&lt;=3,"Vence em até 3 dias","No prazo"))))))</f>
      </c>
      <c r="O403" s="9" t="n"/>
      <c r="P403" s="9">
        <f>IF(COUNTA(A403:L403,O403)=0,"",IFERROR(IF(AND(A403&lt;&gt;"",COUNTIF($A$6:$A$1000,A403)=1,F403&lt;&gt;"",ISNUMBER(Resumo!$H$3),ISNUMBER(B403),B403&gt;=1,B403=INT(B403),B403&lt;=Resumo!$H$3,AND(COUNTIF(Listas!$C$6:$C$105,C403)&gt;=1,C403&lt;&gt;"",COUNTIF(Listas!$A$6:$A$105,G403)=1,G403&lt;&gt;"",OR(H403="A fazer",H403="Em andamento",H403="Aguardando cliente",H403="Aguardando pagamento",H403="Concluído",H403="Cancelado"),OR(I403="Alta",I403="Média",I403="Baixa")),IF(H403="Concluído",AND(ISNUMBER(K403),K403&gt;=B403,K403&lt;=Resumo!$H$3),IF(H403="Cancelado",OR(K403="",AND(ISNUMBER(K403),K403&gt;=B403,K403&lt;=Resumo!$H$3)),K403="")),IF(H403="Cancelado",OR(J403="",AND(ISNUMBER(J403),J403&gt;=B403)),AND(ISNUMBER(J403),J403&gt;=B403)),ISNUMBER(L403),L403&gt;=0),"OK","Revisar dados"),"Revisar dados"))</f>
      </c>
    </row>
    <row r="404">
      <c r="A404" s="6"/>
      <c r="B404" s="33" t="n"/>
      <c r="C404" s="8" t="n"/>
      <c r="D404" s="9" t="n"/>
      <c r="E404" s="10" t="n"/>
      <c r="F404" s="9" t="n"/>
      <c r="G404" s="8" t="n"/>
      <c r="H404" s="8" t="n"/>
      <c r="I404" s="8" t="n"/>
      <c r="J404" s="33" t="n"/>
      <c r="K404" s="33" t="n"/>
      <c r="L404" s="56" t="n"/>
      <c r="M404" s="32">
        <f>IF(P404&lt;&gt;"OK","",IF(H404="Cancelado","",IF(H404="Concluído",K404-B404,Resumo!$H$3-B404)))</f>
      </c>
      <c r="N404" s="6">
        <f>IF(P404="","",IF(P404&lt;&gt;"OK","Revisar dados",IF(H404="Cancelado","Cancelado",IF(H404="Concluído",IF(K404&gt;J404,"Concluído em atraso","Concluído"),IF(J404&lt;Resumo!$H$3,"Atrasado",IF(J404-Resumo!$H$3&lt;=3,"Vence em até 3 dias","No prazo"))))))</f>
      </c>
      <c r="O404" s="9" t="n"/>
      <c r="P404" s="9">
        <f>IF(COUNTA(A404:L404,O404)=0,"",IFERROR(IF(AND(A404&lt;&gt;"",COUNTIF($A$6:$A$1000,A404)=1,F404&lt;&gt;"",ISNUMBER(Resumo!$H$3),ISNUMBER(B404),B404&gt;=1,B404=INT(B404),B404&lt;=Resumo!$H$3,AND(COUNTIF(Listas!$C$6:$C$105,C404)&gt;=1,C404&lt;&gt;"",COUNTIF(Listas!$A$6:$A$105,G404)=1,G404&lt;&gt;"",OR(H404="A fazer",H404="Em andamento",H404="Aguardando cliente",H404="Aguardando pagamento",H404="Concluído",H404="Cancelado"),OR(I404="Alta",I404="Média",I404="Baixa")),IF(H404="Concluído",AND(ISNUMBER(K404),K404&gt;=B404,K404&lt;=Resumo!$H$3),IF(H404="Cancelado",OR(K404="",AND(ISNUMBER(K404),K404&gt;=B404,K404&lt;=Resumo!$H$3)),K404="")),IF(H404="Cancelado",OR(J404="",AND(ISNUMBER(J404),J404&gt;=B404)),AND(ISNUMBER(J404),J404&gt;=B404)),ISNUMBER(L404),L404&gt;=0),"OK","Revisar dados"),"Revisar dados"))</f>
      </c>
    </row>
    <row r="405">
      <c r="A405" s="13"/>
      <c r="B405" s="33" t="n"/>
      <c r="C405" s="8" t="n"/>
      <c r="D405" s="9" t="n"/>
      <c r="E405" s="10" t="n"/>
      <c r="F405" s="9" t="n"/>
      <c r="G405" s="8" t="n"/>
      <c r="H405" s="8" t="n"/>
      <c r="I405" s="8" t="n"/>
      <c r="J405" s="33" t="n"/>
      <c r="K405" s="33" t="n"/>
      <c r="L405" s="56" t="n"/>
      <c r="M405" s="34">
        <f>IF(P405&lt;&gt;"OK","",IF(H405="Cancelado","",IF(H405="Concluído",K405-B405,Resumo!$H$3-B405)))</f>
      </c>
      <c r="N405" s="13">
        <f>IF(P405="","",IF(P405&lt;&gt;"OK","Revisar dados",IF(H405="Cancelado","Cancelado",IF(H405="Concluído",IF(K405&gt;J405,"Concluído em atraso","Concluído"),IF(J405&lt;Resumo!$H$3,"Atrasado",IF(J405-Resumo!$H$3&lt;=3,"Vence em até 3 dias","No prazo"))))))</f>
      </c>
      <c r="O405" s="9" t="n"/>
      <c r="P405" s="9">
        <f>IF(COUNTA(A405:L405,O405)=0,"",IFERROR(IF(AND(A405&lt;&gt;"",COUNTIF($A$6:$A$1000,A405)=1,F405&lt;&gt;"",ISNUMBER(Resumo!$H$3),ISNUMBER(B405),B405&gt;=1,B405=INT(B405),B405&lt;=Resumo!$H$3,AND(COUNTIF(Listas!$C$6:$C$105,C405)&gt;=1,C405&lt;&gt;"",COUNTIF(Listas!$A$6:$A$105,G405)=1,G405&lt;&gt;"",OR(H405="A fazer",H405="Em andamento",H405="Aguardando cliente",H405="Aguardando pagamento",H405="Concluído",H405="Cancelado"),OR(I405="Alta",I405="Média",I405="Baixa")),IF(H405="Concluído",AND(ISNUMBER(K405),K405&gt;=B405,K405&lt;=Resumo!$H$3),IF(H405="Cancelado",OR(K405="",AND(ISNUMBER(K405),K405&gt;=B405,K405&lt;=Resumo!$H$3)),K405="")),IF(H405="Cancelado",OR(J405="",AND(ISNUMBER(J405),J405&gt;=B405)),AND(ISNUMBER(J405),J405&gt;=B405)),ISNUMBER(L405),L405&gt;=0),"OK","Revisar dados"),"Revisar dados"))</f>
      </c>
    </row>
    <row r="406">
      <c r="A406" s="6"/>
      <c r="B406" s="33" t="n"/>
      <c r="C406" s="8" t="n"/>
      <c r="D406" s="9" t="n"/>
      <c r="E406" s="10" t="n"/>
      <c r="F406" s="9" t="n"/>
      <c r="G406" s="8" t="n"/>
      <c r="H406" s="8" t="n"/>
      <c r="I406" s="8" t="n"/>
      <c r="J406" s="33" t="n"/>
      <c r="K406" s="33" t="n"/>
      <c r="L406" s="56" t="n"/>
      <c r="M406" s="32">
        <f>IF(P406&lt;&gt;"OK","",IF(H406="Cancelado","",IF(H406="Concluído",K406-B406,Resumo!$H$3-B406)))</f>
      </c>
      <c r="N406" s="6">
        <f>IF(P406="","",IF(P406&lt;&gt;"OK","Revisar dados",IF(H406="Cancelado","Cancelado",IF(H406="Concluído",IF(K406&gt;J406,"Concluído em atraso","Concluído"),IF(J406&lt;Resumo!$H$3,"Atrasado",IF(J406-Resumo!$H$3&lt;=3,"Vence em até 3 dias","No prazo"))))))</f>
      </c>
      <c r="O406" s="9" t="n"/>
      <c r="P406" s="9">
        <f>IF(COUNTA(A406:L406,O406)=0,"",IFERROR(IF(AND(A406&lt;&gt;"",COUNTIF($A$6:$A$1000,A406)=1,F406&lt;&gt;"",ISNUMBER(Resumo!$H$3),ISNUMBER(B406),B406&gt;=1,B406=INT(B406),B406&lt;=Resumo!$H$3,AND(COUNTIF(Listas!$C$6:$C$105,C406)&gt;=1,C406&lt;&gt;"",COUNTIF(Listas!$A$6:$A$105,G406)=1,G406&lt;&gt;"",OR(H406="A fazer",H406="Em andamento",H406="Aguardando cliente",H406="Aguardando pagamento",H406="Concluído",H406="Cancelado"),OR(I406="Alta",I406="Média",I406="Baixa")),IF(H406="Concluído",AND(ISNUMBER(K406),K406&gt;=B406,K406&lt;=Resumo!$H$3),IF(H406="Cancelado",OR(K406="",AND(ISNUMBER(K406),K406&gt;=B406,K406&lt;=Resumo!$H$3)),K406="")),IF(H406="Cancelado",OR(J406="",AND(ISNUMBER(J406),J406&gt;=B406)),AND(ISNUMBER(J406),J406&gt;=B406)),ISNUMBER(L406),L406&gt;=0),"OK","Revisar dados"),"Revisar dados"))</f>
      </c>
    </row>
    <row r="407">
      <c r="A407" s="13"/>
      <c r="B407" s="33" t="n"/>
      <c r="C407" s="8" t="n"/>
      <c r="D407" s="9" t="n"/>
      <c r="E407" s="10" t="n"/>
      <c r="F407" s="9" t="n"/>
      <c r="G407" s="8" t="n"/>
      <c r="H407" s="8" t="n"/>
      <c r="I407" s="8" t="n"/>
      <c r="J407" s="33" t="n"/>
      <c r="K407" s="33" t="n"/>
      <c r="L407" s="56" t="n"/>
      <c r="M407" s="34">
        <f>IF(P407&lt;&gt;"OK","",IF(H407="Cancelado","",IF(H407="Concluído",K407-B407,Resumo!$H$3-B407)))</f>
      </c>
      <c r="N407" s="13">
        <f>IF(P407="","",IF(P407&lt;&gt;"OK","Revisar dados",IF(H407="Cancelado","Cancelado",IF(H407="Concluído",IF(K407&gt;J407,"Concluído em atraso","Concluído"),IF(J407&lt;Resumo!$H$3,"Atrasado",IF(J407-Resumo!$H$3&lt;=3,"Vence em até 3 dias","No prazo"))))))</f>
      </c>
      <c r="O407" s="9" t="n"/>
      <c r="P407" s="9">
        <f>IF(COUNTA(A407:L407,O407)=0,"",IFERROR(IF(AND(A407&lt;&gt;"",COUNTIF($A$6:$A$1000,A407)=1,F407&lt;&gt;"",ISNUMBER(Resumo!$H$3),ISNUMBER(B407),B407&gt;=1,B407=INT(B407),B407&lt;=Resumo!$H$3,AND(COUNTIF(Listas!$C$6:$C$105,C407)&gt;=1,C407&lt;&gt;"",COUNTIF(Listas!$A$6:$A$105,G407)=1,G407&lt;&gt;"",OR(H407="A fazer",H407="Em andamento",H407="Aguardando cliente",H407="Aguardando pagamento",H407="Concluído",H407="Cancelado"),OR(I407="Alta",I407="Média",I407="Baixa")),IF(H407="Concluído",AND(ISNUMBER(K407),K407&gt;=B407,K407&lt;=Resumo!$H$3),IF(H407="Cancelado",OR(K407="",AND(ISNUMBER(K407),K407&gt;=B407,K407&lt;=Resumo!$H$3)),K407="")),IF(H407="Cancelado",OR(J407="",AND(ISNUMBER(J407),J407&gt;=B407)),AND(ISNUMBER(J407),J407&gt;=B407)),ISNUMBER(L407),L407&gt;=0),"OK","Revisar dados"),"Revisar dados"))</f>
      </c>
    </row>
    <row r="408">
      <c r="A408" s="6"/>
      <c r="B408" s="33" t="n"/>
      <c r="C408" s="8" t="n"/>
      <c r="D408" s="9" t="n"/>
      <c r="E408" s="10" t="n"/>
      <c r="F408" s="9" t="n"/>
      <c r="G408" s="8" t="n"/>
      <c r="H408" s="8" t="n"/>
      <c r="I408" s="8" t="n"/>
      <c r="J408" s="33" t="n"/>
      <c r="K408" s="33" t="n"/>
      <c r="L408" s="56" t="n"/>
      <c r="M408" s="32">
        <f>IF(P408&lt;&gt;"OK","",IF(H408="Cancelado","",IF(H408="Concluído",K408-B408,Resumo!$H$3-B408)))</f>
      </c>
      <c r="N408" s="6">
        <f>IF(P408="","",IF(P408&lt;&gt;"OK","Revisar dados",IF(H408="Cancelado","Cancelado",IF(H408="Concluído",IF(K408&gt;J408,"Concluído em atraso","Concluído"),IF(J408&lt;Resumo!$H$3,"Atrasado",IF(J408-Resumo!$H$3&lt;=3,"Vence em até 3 dias","No prazo"))))))</f>
      </c>
      <c r="O408" s="9" t="n"/>
      <c r="P408" s="9">
        <f>IF(COUNTA(A408:L408,O408)=0,"",IFERROR(IF(AND(A408&lt;&gt;"",COUNTIF($A$6:$A$1000,A408)=1,F408&lt;&gt;"",ISNUMBER(Resumo!$H$3),ISNUMBER(B408),B408&gt;=1,B408=INT(B408),B408&lt;=Resumo!$H$3,AND(COUNTIF(Listas!$C$6:$C$105,C408)&gt;=1,C408&lt;&gt;"",COUNTIF(Listas!$A$6:$A$105,G408)=1,G408&lt;&gt;"",OR(H408="A fazer",H408="Em andamento",H408="Aguardando cliente",H408="Aguardando pagamento",H408="Concluído",H408="Cancelado"),OR(I408="Alta",I408="Média",I408="Baixa")),IF(H408="Concluído",AND(ISNUMBER(K408),K408&gt;=B408,K408&lt;=Resumo!$H$3),IF(H408="Cancelado",OR(K408="",AND(ISNUMBER(K408),K408&gt;=B408,K408&lt;=Resumo!$H$3)),K408="")),IF(H408="Cancelado",OR(J408="",AND(ISNUMBER(J408),J408&gt;=B408)),AND(ISNUMBER(J408),J408&gt;=B408)),ISNUMBER(L408),L408&gt;=0),"OK","Revisar dados"),"Revisar dados"))</f>
      </c>
    </row>
    <row r="409">
      <c r="A409" s="13"/>
      <c r="B409" s="33" t="n"/>
      <c r="C409" s="8" t="n"/>
      <c r="D409" s="9" t="n"/>
      <c r="E409" s="10" t="n"/>
      <c r="F409" s="9" t="n"/>
      <c r="G409" s="8" t="n"/>
      <c r="H409" s="8" t="n"/>
      <c r="I409" s="8" t="n"/>
      <c r="J409" s="33" t="n"/>
      <c r="K409" s="33" t="n"/>
      <c r="L409" s="56" t="n"/>
      <c r="M409" s="34">
        <f>IF(P409&lt;&gt;"OK","",IF(H409="Cancelado","",IF(H409="Concluído",K409-B409,Resumo!$H$3-B409)))</f>
      </c>
      <c r="N409" s="13">
        <f>IF(P409="","",IF(P409&lt;&gt;"OK","Revisar dados",IF(H409="Cancelado","Cancelado",IF(H409="Concluído",IF(K409&gt;J409,"Concluído em atraso","Concluído"),IF(J409&lt;Resumo!$H$3,"Atrasado",IF(J409-Resumo!$H$3&lt;=3,"Vence em até 3 dias","No prazo"))))))</f>
      </c>
      <c r="O409" s="9" t="n"/>
      <c r="P409" s="9">
        <f>IF(COUNTA(A409:L409,O409)=0,"",IFERROR(IF(AND(A409&lt;&gt;"",COUNTIF($A$6:$A$1000,A409)=1,F409&lt;&gt;"",ISNUMBER(Resumo!$H$3),ISNUMBER(B409),B409&gt;=1,B409=INT(B409),B409&lt;=Resumo!$H$3,AND(COUNTIF(Listas!$C$6:$C$105,C409)&gt;=1,C409&lt;&gt;"",COUNTIF(Listas!$A$6:$A$105,G409)=1,G409&lt;&gt;"",OR(H409="A fazer",H409="Em andamento",H409="Aguardando cliente",H409="Aguardando pagamento",H409="Concluído",H409="Cancelado"),OR(I409="Alta",I409="Média",I409="Baixa")),IF(H409="Concluído",AND(ISNUMBER(K409),K409&gt;=B409,K409&lt;=Resumo!$H$3),IF(H409="Cancelado",OR(K409="",AND(ISNUMBER(K409),K409&gt;=B409,K409&lt;=Resumo!$H$3)),K409="")),IF(H409="Cancelado",OR(J409="",AND(ISNUMBER(J409),J409&gt;=B409)),AND(ISNUMBER(J409),J409&gt;=B409)),ISNUMBER(L409),L409&gt;=0),"OK","Revisar dados"),"Revisar dados"))</f>
      </c>
    </row>
    <row r="410">
      <c r="A410" s="6"/>
      <c r="B410" s="33" t="n"/>
      <c r="C410" s="8" t="n"/>
      <c r="D410" s="9" t="n"/>
      <c r="E410" s="10" t="n"/>
      <c r="F410" s="9" t="n"/>
      <c r="G410" s="8" t="n"/>
      <c r="H410" s="8" t="n"/>
      <c r="I410" s="8" t="n"/>
      <c r="J410" s="33" t="n"/>
      <c r="K410" s="33" t="n"/>
      <c r="L410" s="56" t="n"/>
      <c r="M410" s="32">
        <f>IF(P410&lt;&gt;"OK","",IF(H410="Cancelado","",IF(H410="Concluído",K410-B410,Resumo!$H$3-B410)))</f>
      </c>
      <c r="N410" s="6">
        <f>IF(P410="","",IF(P410&lt;&gt;"OK","Revisar dados",IF(H410="Cancelado","Cancelado",IF(H410="Concluído",IF(K410&gt;J410,"Concluído em atraso","Concluído"),IF(J410&lt;Resumo!$H$3,"Atrasado",IF(J410-Resumo!$H$3&lt;=3,"Vence em até 3 dias","No prazo"))))))</f>
      </c>
      <c r="O410" s="9" t="n"/>
      <c r="P410" s="9">
        <f>IF(COUNTA(A410:L410,O410)=0,"",IFERROR(IF(AND(A410&lt;&gt;"",COUNTIF($A$6:$A$1000,A410)=1,F410&lt;&gt;"",ISNUMBER(Resumo!$H$3),ISNUMBER(B410),B410&gt;=1,B410=INT(B410),B410&lt;=Resumo!$H$3,AND(COUNTIF(Listas!$C$6:$C$105,C410)&gt;=1,C410&lt;&gt;"",COUNTIF(Listas!$A$6:$A$105,G410)=1,G410&lt;&gt;"",OR(H410="A fazer",H410="Em andamento",H410="Aguardando cliente",H410="Aguardando pagamento",H410="Concluído",H410="Cancelado"),OR(I410="Alta",I410="Média",I410="Baixa")),IF(H410="Concluído",AND(ISNUMBER(K410),K410&gt;=B410,K410&lt;=Resumo!$H$3),IF(H410="Cancelado",OR(K410="",AND(ISNUMBER(K410),K410&gt;=B410,K410&lt;=Resumo!$H$3)),K410="")),IF(H410="Cancelado",OR(J410="",AND(ISNUMBER(J410),J410&gt;=B410)),AND(ISNUMBER(J410),J410&gt;=B410)),ISNUMBER(L410),L410&gt;=0),"OK","Revisar dados"),"Revisar dados"))</f>
      </c>
    </row>
    <row r="411">
      <c r="A411" s="13"/>
      <c r="B411" s="33" t="n"/>
      <c r="C411" s="8" t="n"/>
      <c r="D411" s="9" t="n"/>
      <c r="E411" s="10" t="n"/>
      <c r="F411" s="9" t="n"/>
      <c r="G411" s="8" t="n"/>
      <c r="H411" s="8" t="n"/>
      <c r="I411" s="8" t="n"/>
      <c r="J411" s="33" t="n"/>
      <c r="K411" s="33" t="n"/>
      <c r="L411" s="56" t="n"/>
      <c r="M411" s="34">
        <f>IF(P411&lt;&gt;"OK","",IF(H411="Cancelado","",IF(H411="Concluído",K411-B411,Resumo!$H$3-B411)))</f>
      </c>
      <c r="N411" s="13">
        <f>IF(P411="","",IF(P411&lt;&gt;"OK","Revisar dados",IF(H411="Cancelado","Cancelado",IF(H411="Concluído",IF(K411&gt;J411,"Concluído em atraso","Concluído"),IF(J411&lt;Resumo!$H$3,"Atrasado",IF(J411-Resumo!$H$3&lt;=3,"Vence em até 3 dias","No prazo"))))))</f>
      </c>
      <c r="O411" s="9" t="n"/>
      <c r="P411" s="9">
        <f>IF(COUNTA(A411:L411,O411)=0,"",IFERROR(IF(AND(A411&lt;&gt;"",COUNTIF($A$6:$A$1000,A411)=1,F411&lt;&gt;"",ISNUMBER(Resumo!$H$3),ISNUMBER(B411),B411&gt;=1,B411=INT(B411),B411&lt;=Resumo!$H$3,AND(COUNTIF(Listas!$C$6:$C$105,C411)&gt;=1,C411&lt;&gt;"",COUNTIF(Listas!$A$6:$A$105,G411)=1,G411&lt;&gt;"",OR(H411="A fazer",H411="Em andamento",H411="Aguardando cliente",H411="Aguardando pagamento",H411="Concluído",H411="Cancelado"),OR(I411="Alta",I411="Média",I411="Baixa")),IF(H411="Concluído",AND(ISNUMBER(K411),K411&gt;=B411,K411&lt;=Resumo!$H$3),IF(H411="Cancelado",OR(K411="",AND(ISNUMBER(K411),K411&gt;=B411,K411&lt;=Resumo!$H$3)),K411="")),IF(H411="Cancelado",OR(J411="",AND(ISNUMBER(J411),J411&gt;=B411)),AND(ISNUMBER(J411),J411&gt;=B411)),ISNUMBER(L411),L411&gt;=0),"OK","Revisar dados"),"Revisar dados"))</f>
      </c>
    </row>
    <row r="412">
      <c r="A412" s="6"/>
      <c r="B412" s="33" t="n"/>
      <c r="C412" s="8" t="n"/>
      <c r="D412" s="9" t="n"/>
      <c r="E412" s="10" t="n"/>
      <c r="F412" s="9" t="n"/>
      <c r="G412" s="8" t="n"/>
      <c r="H412" s="8" t="n"/>
      <c r="I412" s="8" t="n"/>
      <c r="J412" s="33" t="n"/>
      <c r="K412" s="33" t="n"/>
      <c r="L412" s="56" t="n"/>
      <c r="M412" s="32">
        <f>IF(P412&lt;&gt;"OK","",IF(H412="Cancelado","",IF(H412="Concluído",K412-B412,Resumo!$H$3-B412)))</f>
      </c>
      <c r="N412" s="6">
        <f>IF(P412="","",IF(P412&lt;&gt;"OK","Revisar dados",IF(H412="Cancelado","Cancelado",IF(H412="Concluído",IF(K412&gt;J412,"Concluído em atraso","Concluído"),IF(J412&lt;Resumo!$H$3,"Atrasado",IF(J412-Resumo!$H$3&lt;=3,"Vence em até 3 dias","No prazo"))))))</f>
      </c>
      <c r="O412" s="9" t="n"/>
      <c r="P412" s="9">
        <f>IF(COUNTA(A412:L412,O412)=0,"",IFERROR(IF(AND(A412&lt;&gt;"",COUNTIF($A$6:$A$1000,A412)=1,F412&lt;&gt;"",ISNUMBER(Resumo!$H$3),ISNUMBER(B412),B412&gt;=1,B412=INT(B412),B412&lt;=Resumo!$H$3,AND(COUNTIF(Listas!$C$6:$C$105,C412)&gt;=1,C412&lt;&gt;"",COUNTIF(Listas!$A$6:$A$105,G412)=1,G412&lt;&gt;"",OR(H412="A fazer",H412="Em andamento",H412="Aguardando cliente",H412="Aguardando pagamento",H412="Concluído",H412="Cancelado"),OR(I412="Alta",I412="Média",I412="Baixa")),IF(H412="Concluído",AND(ISNUMBER(K412),K412&gt;=B412,K412&lt;=Resumo!$H$3),IF(H412="Cancelado",OR(K412="",AND(ISNUMBER(K412),K412&gt;=B412,K412&lt;=Resumo!$H$3)),K412="")),IF(H412="Cancelado",OR(J412="",AND(ISNUMBER(J412),J412&gt;=B412)),AND(ISNUMBER(J412),J412&gt;=B412)),ISNUMBER(L412),L412&gt;=0),"OK","Revisar dados"),"Revisar dados"))</f>
      </c>
    </row>
    <row r="413">
      <c r="A413" s="13"/>
      <c r="B413" s="33" t="n"/>
      <c r="C413" s="8" t="n"/>
      <c r="D413" s="9" t="n"/>
      <c r="E413" s="10" t="n"/>
      <c r="F413" s="9" t="n"/>
      <c r="G413" s="8" t="n"/>
      <c r="H413" s="8" t="n"/>
      <c r="I413" s="8" t="n"/>
      <c r="J413" s="33" t="n"/>
      <c r="K413" s="33" t="n"/>
      <c r="L413" s="56" t="n"/>
      <c r="M413" s="34">
        <f>IF(P413&lt;&gt;"OK","",IF(H413="Cancelado","",IF(H413="Concluído",K413-B413,Resumo!$H$3-B413)))</f>
      </c>
      <c r="N413" s="13">
        <f>IF(P413="","",IF(P413&lt;&gt;"OK","Revisar dados",IF(H413="Cancelado","Cancelado",IF(H413="Concluído",IF(K413&gt;J413,"Concluído em atraso","Concluído"),IF(J413&lt;Resumo!$H$3,"Atrasado",IF(J413-Resumo!$H$3&lt;=3,"Vence em até 3 dias","No prazo"))))))</f>
      </c>
      <c r="O413" s="9" t="n"/>
      <c r="P413" s="9">
        <f>IF(COUNTA(A413:L413,O413)=0,"",IFERROR(IF(AND(A413&lt;&gt;"",COUNTIF($A$6:$A$1000,A413)=1,F413&lt;&gt;"",ISNUMBER(Resumo!$H$3),ISNUMBER(B413),B413&gt;=1,B413=INT(B413),B413&lt;=Resumo!$H$3,AND(COUNTIF(Listas!$C$6:$C$105,C413)&gt;=1,C413&lt;&gt;"",COUNTIF(Listas!$A$6:$A$105,G413)=1,G413&lt;&gt;"",OR(H413="A fazer",H413="Em andamento",H413="Aguardando cliente",H413="Aguardando pagamento",H413="Concluído",H413="Cancelado"),OR(I413="Alta",I413="Média",I413="Baixa")),IF(H413="Concluído",AND(ISNUMBER(K413),K413&gt;=B413,K413&lt;=Resumo!$H$3),IF(H413="Cancelado",OR(K413="",AND(ISNUMBER(K413),K413&gt;=B413,K413&lt;=Resumo!$H$3)),K413="")),IF(H413="Cancelado",OR(J413="",AND(ISNUMBER(J413),J413&gt;=B413)),AND(ISNUMBER(J413),J413&gt;=B413)),ISNUMBER(L413),L413&gt;=0),"OK","Revisar dados"),"Revisar dados"))</f>
      </c>
    </row>
    <row r="414">
      <c r="A414" s="6"/>
      <c r="B414" s="33" t="n"/>
      <c r="C414" s="8" t="n"/>
      <c r="D414" s="9" t="n"/>
      <c r="E414" s="10" t="n"/>
      <c r="F414" s="9" t="n"/>
      <c r="G414" s="8" t="n"/>
      <c r="H414" s="8" t="n"/>
      <c r="I414" s="8" t="n"/>
      <c r="J414" s="33" t="n"/>
      <c r="K414" s="33" t="n"/>
      <c r="L414" s="56" t="n"/>
      <c r="M414" s="32">
        <f>IF(P414&lt;&gt;"OK","",IF(H414="Cancelado","",IF(H414="Concluído",K414-B414,Resumo!$H$3-B414)))</f>
      </c>
      <c r="N414" s="6">
        <f>IF(P414="","",IF(P414&lt;&gt;"OK","Revisar dados",IF(H414="Cancelado","Cancelado",IF(H414="Concluído",IF(K414&gt;J414,"Concluído em atraso","Concluído"),IF(J414&lt;Resumo!$H$3,"Atrasado",IF(J414-Resumo!$H$3&lt;=3,"Vence em até 3 dias","No prazo"))))))</f>
      </c>
      <c r="O414" s="9" t="n"/>
      <c r="P414" s="9">
        <f>IF(COUNTA(A414:L414,O414)=0,"",IFERROR(IF(AND(A414&lt;&gt;"",COUNTIF($A$6:$A$1000,A414)=1,F414&lt;&gt;"",ISNUMBER(Resumo!$H$3),ISNUMBER(B414),B414&gt;=1,B414=INT(B414),B414&lt;=Resumo!$H$3,AND(COUNTIF(Listas!$C$6:$C$105,C414)&gt;=1,C414&lt;&gt;"",COUNTIF(Listas!$A$6:$A$105,G414)=1,G414&lt;&gt;"",OR(H414="A fazer",H414="Em andamento",H414="Aguardando cliente",H414="Aguardando pagamento",H414="Concluído",H414="Cancelado"),OR(I414="Alta",I414="Média",I414="Baixa")),IF(H414="Concluído",AND(ISNUMBER(K414),K414&gt;=B414,K414&lt;=Resumo!$H$3),IF(H414="Cancelado",OR(K414="",AND(ISNUMBER(K414),K414&gt;=B414,K414&lt;=Resumo!$H$3)),K414="")),IF(H414="Cancelado",OR(J414="",AND(ISNUMBER(J414),J414&gt;=B414)),AND(ISNUMBER(J414),J414&gt;=B414)),ISNUMBER(L414),L414&gt;=0),"OK","Revisar dados"),"Revisar dados"))</f>
      </c>
    </row>
    <row r="415">
      <c r="A415" s="13"/>
      <c r="B415" s="33" t="n"/>
      <c r="C415" s="8" t="n"/>
      <c r="D415" s="9" t="n"/>
      <c r="E415" s="10" t="n"/>
      <c r="F415" s="9" t="n"/>
      <c r="G415" s="8" t="n"/>
      <c r="H415" s="8" t="n"/>
      <c r="I415" s="8" t="n"/>
      <c r="J415" s="33" t="n"/>
      <c r="K415" s="33" t="n"/>
      <c r="L415" s="56" t="n"/>
      <c r="M415" s="34">
        <f>IF(P415&lt;&gt;"OK","",IF(H415="Cancelado","",IF(H415="Concluído",K415-B415,Resumo!$H$3-B415)))</f>
      </c>
      <c r="N415" s="13">
        <f>IF(P415="","",IF(P415&lt;&gt;"OK","Revisar dados",IF(H415="Cancelado","Cancelado",IF(H415="Concluído",IF(K415&gt;J415,"Concluído em atraso","Concluído"),IF(J415&lt;Resumo!$H$3,"Atrasado",IF(J415-Resumo!$H$3&lt;=3,"Vence em até 3 dias","No prazo"))))))</f>
      </c>
      <c r="O415" s="9" t="n"/>
      <c r="P415" s="9">
        <f>IF(COUNTA(A415:L415,O415)=0,"",IFERROR(IF(AND(A415&lt;&gt;"",COUNTIF($A$6:$A$1000,A415)=1,F415&lt;&gt;"",ISNUMBER(Resumo!$H$3),ISNUMBER(B415),B415&gt;=1,B415=INT(B415),B415&lt;=Resumo!$H$3,AND(COUNTIF(Listas!$C$6:$C$105,C415)&gt;=1,C415&lt;&gt;"",COUNTIF(Listas!$A$6:$A$105,G415)=1,G415&lt;&gt;"",OR(H415="A fazer",H415="Em andamento",H415="Aguardando cliente",H415="Aguardando pagamento",H415="Concluído",H415="Cancelado"),OR(I415="Alta",I415="Média",I415="Baixa")),IF(H415="Concluído",AND(ISNUMBER(K415),K415&gt;=B415,K415&lt;=Resumo!$H$3),IF(H415="Cancelado",OR(K415="",AND(ISNUMBER(K415),K415&gt;=B415,K415&lt;=Resumo!$H$3)),K415="")),IF(H415="Cancelado",OR(J415="",AND(ISNUMBER(J415),J415&gt;=B415)),AND(ISNUMBER(J415),J415&gt;=B415)),ISNUMBER(L415),L415&gt;=0),"OK","Revisar dados"),"Revisar dados"))</f>
      </c>
    </row>
    <row r="416">
      <c r="A416" s="6"/>
      <c r="B416" s="33" t="n"/>
      <c r="C416" s="8" t="n"/>
      <c r="D416" s="9" t="n"/>
      <c r="E416" s="10" t="n"/>
      <c r="F416" s="9" t="n"/>
      <c r="G416" s="8" t="n"/>
      <c r="H416" s="8" t="n"/>
      <c r="I416" s="8" t="n"/>
      <c r="J416" s="33" t="n"/>
      <c r="K416" s="33" t="n"/>
      <c r="L416" s="56" t="n"/>
      <c r="M416" s="32">
        <f>IF(P416&lt;&gt;"OK","",IF(H416="Cancelado","",IF(H416="Concluído",K416-B416,Resumo!$H$3-B416)))</f>
      </c>
      <c r="N416" s="6">
        <f>IF(P416="","",IF(P416&lt;&gt;"OK","Revisar dados",IF(H416="Cancelado","Cancelado",IF(H416="Concluído",IF(K416&gt;J416,"Concluído em atraso","Concluído"),IF(J416&lt;Resumo!$H$3,"Atrasado",IF(J416-Resumo!$H$3&lt;=3,"Vence em até 3 dias","No prazo"))))))</f>
      </c>
      <c r="O416" s="9" t="n"/>
      <c r="P416" s="9">
        <f>IF(COUNTA(A416:L416,O416)=0,"",IFERROR(IF(AND(A416&lt;&gt;"",COUNTIF($A$6:$A$1000,A416)=1,F416&lt;&gt;"",ISNUMBER(Resumo!$H$3),ISNUMBER(B416),B416&gt;=1,B416=INT(B416),B416&lt;=Resumo!$H$3,AND(COUNTIF(Listas!$C$6:$C$105,C416)&gt;=1,C416&lt;&gt;"",COUNTIF(Listas!$A$6:$A$105,G416)=1,G416&lt;&gt;"",OR(H416="A fazer",H416="Em andamento",H416="Aguardando cliente",H416="Aguardando pagamento",H416="Concluído",H416="Cancelado"),OR(I416="Alta",I416="Média",I416="Baixa")),IF(H416="Concluído",AND(ISNUMBER(K416),K416&gt;=B416,K416&lt;=Resumo!$H$3),IF(H416="Cancelado",OR(K416="",AND(ISNUMBER(K416),K416&gt;=B416,K416&lt;=Resumo!$H$3)),K416="")),IF(H416="Cancelado",OR(J416="",AND(ISNUMBER(J416),J416&gt;=B416)),AND(ISNUMBER(J416),J416&gt;=B416)),ISNUMBER(L416),L416&gt;=0),"OK","Revisar dados"),"Revisar dados"))</f>
      </c>
    </row>
    <row r="417">
      <c r="A417" s="13"/>
      <c r="B417" s="33" t="n"/>
      <c r="C417" s="8" t="n"/>
      <c r="D417" s="9" t="n"/>
      <c r="E417" s="10" t="n"/>
      <c r="F417" s="9" t="n"/>
      <c r="G417" s="8" t="n"/>
      <c r="H417" s="8" t="n"/>
      <c r="I417" s="8" t="n"/>
      <c r="J417" s="33" t="n"/>
      <c r="K417" s="33" t="n"/>
      <c r="L417" s="56" t="n"/>
      <c r="M417" s="34">
        <f>IF(P417&lt;&gt;"OK","",IF(H417="Cancelado","",IF(H417="Concluído",K417-B417,Resumo!$H$3-B417)))</f>
      </c>
      <c r="N417" s="13">
        <f>IF(P417="","",IF(P417&lt;&gt;"OK","Revisar dados",IF(H417="Cancelado","Cancelado",IF(H417="Concluído",IF(K417&gt;J417,"Concluído em atraso","Concluído"),IF(J417&lt;Resumo!$H$3,"Atrasado",IF(J417-Resumo!$H$3&lt;=3,"Vence em até 3 dias","No prazo"))))))</f>
      </c>
      <c r="O417" s="9" t="n"/>
      <c r="P417" s="9">
        <f>IF(COUNTA(A417:L417,O417)=0,"",IFERROR(IF(AND(A417&lt;&gt;"",COUNTIF($A$6:$A$1000,A417)=1,F417&lt;&gt;"",ISNUMBER(Resumo!$H$3),ISNUMBER(B417),B417&gt;=1,B417=INT(B417),B417&lt;=Resumo!$H$3,AND(COUNTIF(Listas!$C$6:$C$105,C417)&gt;=1,C417&lt;&gt;"",COUNTIF(Listas!$A$6:$A$105,G417)=1,G417&lt;&gt;"",OR(H417="A fazer",H417="Em andamento",H417="Aguardando cliente",H417="Aguardando pagamento",H417="Concluído",H417="Cancelado"),OR(I417="Alta",I417="Média",I417="Baixa")),IF(H417="Concluído",AND(ISNUMBER(K417),K417&gt;=B417,K417&lt;=Resumo!$H$3),IF(H417="Cancelado",OR(K417="",AND(ISNUMBER(K417),K417&gt;=B417,K417&lt;=Resumo!$H$3)),K417="")),IF(H417="Cancelado",OR(J417="",AND(ISNUMBER(J417),J417&gt;=B417)),AND(ISNUMBER(J417),J417&gt;=B417)),ISNUMBER(L417),L417&gt;=0),"OK","Revisar dados"),"Revisar dados"))</f>
      </c>
    </row>
    <row r="418">
      <c r="A418" s="6"/>
      <c r="B418" s="33" t="n"/>
      <c r="C418" s="8" t="n"/>
      <c r="D418" s="9" t="n"/>
      <c r="E418" s="10" t="n"/>
      <c r="F418" s="9" t="n"/>
      <c r="G418" s="8" t="n"/>
      <c r="H418" s="8" t="n"/>
      <c r="I418" s="8" t="n"/>
      <c r="J418" s="33" t="n"/>
      <c r="K418" s="33" t="n"/>
      <c r="L418" s="56" t="n"/>
      <c r="M418" s="32">
        <f>IF(P418&lt;&gt;"OK","",IF(H418="Cancelado","",IF(H418="Concluído",K418-B418,Resumo!$H$3-B418)))</f>
      </c>
      <c r="N418" s="6">
        <f>IF(P418="","",IF(P418&lt;&gt;"OK","Revisar dados",IF(H418="Cancelado","Cancelado",IF(H418="Concluído",IF(K418&gt;J418,"Concluído em atraso","Concluído"),IF(J418&lt;Resumo!$H$3,"Atrasado",IF(J418-Resumo!$H$3&lt;=3,"Vence em até 3 dias","No prazo"))))))</f>
      </c>
      <c r="O418" s="9" t="n"/>
      <c r="P418" s="9">
        <f>IF(COUNTA(A418:L418,O418)=0,"",IFERROR(IF(AND(A418&lt;&gt;"",COUNTIF($A$6:$A$1000,A418)=1,F418&lt;&gt;"",ISNUMBER(Resumo!$H$3),ISNUMBER(B418),B418&gt;=1,B418=INT(B418),B418&lt;=Resumo!$H$3,AND(COUNTIF(Listas!$C$6:$C$105,C418)&gt;=1,C418&lt;&gt;"",COUNTIF(Listas!$A$6:$A$105,G418)=1,G418&lt;&gt;"",OR(H418="A fazer",H418="Em andamento",H418="Aguardando cliente",H418="Aguardando pagamento",H418="Concluído",H418="Cancelado"),OR(I418="Alta",I418="Média",I418="Baixa")),IF(H418="Concluído",AND(ISNUMBER(K418),K418&gt;=B418,K418&lt;=Resumo!$H$3),IF(H418="Cancelado",OR(K418="",AND(ISNUMBER(K418),K418&gt;=B418,K418&lt;=Resumo!$H$3)),K418="")),IF(H418="Cancelado",OR(J418="",AND(ISNUMBER(J418),J418&gt;=B418)),AND(ISNUMBER(J418),J418&gt;=B418)),ISNUMBER(L418),L418&gt;=0),"OK","Revisar dados"),"Revisar dados"))</f>
      </c>
    </row>
    <row r="419">
      <c r="A419" s="13"/>
      <c r="B419" s="33" t="n"/>
      <c r="C419" s="8" t="n"/>
      <c r="D419" s="9" t="n"/>
      <c r="E419" s="10" t="n"/>
      <c r="F419" s="9" t="n"/>
      <c r="G419" s="8" t="n"/>
      <c r="H419" s="8" t="n"/>
      <c r="I419" s="8" t="n"/>
      <c r="J419" s="33" t="n"/>
      <c r="K419" s="33" t="n"/>
      <c r="L419" s="56" t="n"/>
      <c r="M419" s="34">
        <f>IF(P419&lt;&gt;"OK","",IF(H419="Cancelado","",IF(H419="Concluído",K419-B419,Resumo!$H$3-B419)))</f>
      </c>
      <c r="N419" s="13">
        <f>IF(P419="","",IF(P419&lt;&gt;"OK","Revisar dados",IF(H419="Cancelado","Cancelado",IF(H419="Concluído",IF(K419&gt;J419,"Concluído em atraso","Concluído"),IF(J419&lt;Resumo!$H$3,"Atrasado",IF(J419-Resumo!$H$3&lt;=3,"Vence em até 3 dias","No prazo"))))))</f>
      </c>
      <c r="O419" s="9" t="n"/>
      <c r="P419" s="9">
        <f>IF(COUNTA(A419:L419,O419)=0,"",IFERROR(IF(AND(A419&lt;&gt;"",COUNTIF($A$6:$A$1000,A419)=1,F419&lt;&gt;"",ISNUMBER(Resumo!$H$3),ISNUMBER(B419),B419&gt;=1,B419=INT(B419),B419&lt;=Resumo!$H$3,AND(COUNTIF(Listas!$C$6:$C$105,C419)&gt;=1,C419&lt;&gt;"",COUNTIF(Listas!$A$6:$A$105,G419)=1,G419&lt;&gt;"",OR(H419="A fazer",H419="Em andamento",H419="Aguardando cliente",H419="Aguardando pagamento",H419="Concluído",H419="Cancelado"),OR(I419="Alta",I419="Média",I419="Baixa")),IF(H419="Concluído",AND(ISNUMBER(K419),K419&gt;=B419,K419&lt;=Resumo!$H$3),IF(H419="Cancelado",OR(K419="",AND(ISNUMBER(K419),K419&gt;=B419,K419&lt;=Resumo!$H$3)),K419="")),IF(H419="Cancelado",OR(J419="",AND(ISNUMBER(J419),J419&gt;=B419)),AND(ISNUMBER(J419),J419&gt;=B419)),ISNUMBER(L419),L419&gt;=0),"OK","Revisar dados"),"Revisar dados"))</f>
      </c>
    </row>
    <row r="420">
      <c r="A420" s="6"/>
      <c r="B420" s="33" t="n"/>
      <c r="C420" s="8" t="n"/>
      <c r="D420" s="9" t="n"/>
      <c r="E420" s="10" t="n"/>
      <c r="F420" s="9" t="n"/>
      <c r="G420" s="8" t="n"/>
      <c r="H420" s="8" t="n"/>
      <c r="I420" s="8" t="n"/>
      <c r="J420" s="33" t="n"/>
      <c r="K420" s="33" t="n"/>
      <c r="L420" s="56" t="n"/>
      <c r="M420" s="32">
        <f>IF(P420&lt;&gt;"OK","",IF(H420="Cancelado","",IF(H420="Concluído",K420-B420,Resumo!$H$3-B420)))</f>
      </c>
      <c r="N420" s="6">
        <f>IF(P420="","",IF(P420&lt;&gt;"OK","Revisar dados",IF(H420="Cancelado","Cancelado",IF(H420="Concluído",IF(K420&gt;J420,"Concluído em atraso","Concluído"),IF(J420&lt;Resumo!$H$3,"Atrasado",IF(J420-Resumo!$H$3&lt;=3,"Vence em até 3 dias","No prazo"))))))</f>
      </c>
      <c r="O420" s="9" t="n"/>
      <c r="P420" s="9">
        <f>IF(COUNTA(A420:L420,O420)=0,"",IFERROR(IF(AND(A420&lt;&gt;"",COUNTIF($A$6:$A$1000,A420)=1,F420&lt;&gt;"",ISNUMBER(Resumo!$H$3),ISNUMBER(B420),B420&gt;=1,B420=INT(B420),B420&lt;=Resumo!$H$3,AND(COUNTIF(Listas!$C$6:$C$105,C420)&gt;=1,C420&lt;&gt;"",COUNTIF(Listas!$A$6:$A$105,G420)=1,G420&lt;&gt;"",OR(H420="A fazer",H420="Em andamento",H420="Aguardando cliente",H420="Aguardando pagamento",H420="Concluído",H420="Cancelado"),OR(I420="Alta",I420="Média",I420="Baixa")),IF(H420="Concluído",AND(ISNUMBER(K420),K420&gt;=B420,K420&lt;=Resumo!$H$3),IF(H420="Cancelado",OR(K420="",AND(ISNUMBER(K420),K420&gt;=B420,K420&lt;=Resumo!$H$3)),K420="")),IF(H420="Cancelado",OR(J420="",AND(ISNUMBER(J420),J420&gt;=B420)),AND(ISNUMBER(J420),J420&gt;=B420)),ISNUMBER(L420),L420&gt;=0),"OK","Revisar dados"),"Revisar dados"))</f>
      </c>
    </row>
    <row r="421">
      <c r="A421" s="13"/>
      <c r="B421" s="33" t="n"/>
      <c r="C421" s="8" t="n"/>
      <c r="D421" s="9" t="n"/>
      <c r="E421" s="10" t="n"/>
      <c r="F421" s="9" t="n"/>
      <c r="G421" s="8" t="n"/>
      <c r="H421" s="8" t="n"/>
      <c r="I421" s="8" t="n"/>
      <c r="J421" s="33" t="n"/>
      <c r="K421" s="33" t="n"/>
      <c r="L421" s="56" t="n"/>
      <c r="M421" s="34">
        <f>IF(P421&lt;&gt;"OK","",IF(H421="Cancelado","",IF(H421="Concluído",K421-B421,Resumo!$H$3-B421)))</f>
      </c>
      <c r="N421" s="13">
        <f>IF(P421="","",IF(P421&lt;&gt;"OK","Revisar dados",IF(H421="Cancelado","Cancelado",IF(H421="Concluído",IF(K421&gt;J421,"Concluído em atraso","Concluído"),IF(J421&lt;Resumo!$H$3,"Atrasado",IF(J421-Resumo!$H$3&lt;=3,"Vence em até 3 dias","No prazo"))))))</f>
      </c>
      <c r="O421" s="9" t="n"/>
      <c r="P421" s="9">
        <f>IF(COUNTA(A421:L421,O421)=0,"",IFERROR(IF(AND(A421&lt;&gt;"",COUNTIF($A$6:$A$1000,A421)=1,F421&lt;&gt;"",ISNUMBER(Resumo!$H$3),ISNUMBER(B421),B421&gt;=1,B421=INT(B421),B421&lt;=Resumo!$H$3,AND(COUNTIF(Listas!$C$6:$C$105,C421)&gt;=1,C421&lt;&gt;"",COUNTIF(Listas!$A$6:$A$105,G421)=1,G421&lt;&gt;"",OR(H421="A fazer",H421="Em andamento",H421="Aguardando cliente",H421="Aguardando pagamento",H421="Concluído",H421="Cancelado"),OR(I421="Alta",I421="Média",I421="Baixa")),IF(H421="Concluído",AND(ISNUMBER(K421),K421&gt;=B421,K421&lt;=Resumo!$H$3),IF(H421="Cancelado",OR(K421="",AND(ISNUMBER(K421),K421&gt;=B421,K421&lt;=Resumo!$H$3)),K421="")),IF(H421="Cancelado",OR(J421="",AND(ISNUMBER(J421),J421&gt;=B421)),AND(ISNUMBER(J421),J421&gt;=B421)),ISNUMBER(L421),L421&gt;=0),"OK","Revisar dados"),"Revisar dados"))</f>
      </c>
    </row>
    <row r="422">
      <c r="A422" s="6"/>
      <c r="B422" s="33" t="n"/>
      <c r="C422" s="8" t="n"/>
      <c r="D422" s="9" t="n"/>
      <c r="E422" s="10" t="n"/>
      <c r="F422" s="9" t="n"/>
      <c r="G422" s="8" t="n"/>
      <c r="H422" s="8" t="n"/>
      <c r="I422" s="8" t="n"/>
      <c r="J422" s="33" t="n"/>
      <c r="K422" s="33" t="n"/>
      <c r="L422" s="56" t="n"/>
      <c r="M422" s="32">
        <f>IF(P422&lt;&gt;"OK","",IF(H422="Cancelado","",IF(H422="Concluído",K422-B422,Resumo!$H$3-B422)))</f>
      </c>
      <c r="N422" s="6">
        <f>IF(P422="","",IF(P422&lt;&gt;"OK","Revisar dados",IF(H422="Cancelado","Cancelado",IF(H422="Concluído",IF(K422&gt;J422,"Concluído em atraso","Concluído"),IF(J422&lt;Resumo!$H$3,"Atrasado",IF(J422-Resumo!$H$3&lt;=3,"Vence em até 3 dias","No prazo"))))))</f>
      </c>
      <c r="O422" s="9" t="n"/>
      <c r="P422" s="9">
        <f>IF(COUNTA(A422:L422,O422)=0,"",IFERROR(IF(AND(A422&lt;&gt;"",COUNTIF($A$6:$A$1000,A422)=1,F422&lt;&gt;"",ISNUMBER(Resumo!$H$3),ISNUMBER(B422),B422&gt;=1,B422=INT(B422),B422&lt;=Resumo!$H$3,AND(COUNTIF(Listas!$C$6:$C$105,C422)&gt;=1,C422&lt;&gt;"",COUNTIF(Listas!$A$6:$A$105,G422)=1,G422&lt;&gt;"",OR(H422="A fazer",H422="Em andamento",H422="Aguardando cliente",H422="Aguardando pagamento",H422="Concluído",H422="Cancelado"),OR(I422="Alta",I422="Média",I422="Baixa")),IF(H422="Concluído",AND(ISNUMBER(K422),K422&gt;=B422,K422&lt;=Resumo!$H$3),IF(H422="Cancelado",OR(K422="",AND(ISNUMBER(K422),K422&gt;=B422,K422&lt;=Resumo!$H$3)),K422="")),IF(H422="Cancelado",OR(J422="",AND(ISNUMBER(J422),J422&gt;=B422)),AND(ISNUMBER(J422),J422&gt;=B422)),ISNUMBER(L422),L422&gt;=0),"OK","Revisar dados"),"Revisar dados"))</f>
      </c>
    </row>
    <row r="423">
      <c r="A423" s="13"/>
      <c r="B423" s="33" t="n"/>
      <c r="C423" s="8" t="n"/>
      <c r="D423" s="9" t="n"/>
      <c r="E423" s="10" t="n"/>
      <c r="F423" s="9" t="n"/>
      <c r="G423" s="8" t="n"/>
      <c r="H423" s="8" t="n"/>
      <c r="I423" s="8" t="n"/>
      <c r="J423" s="33" t="n"/>
      <c r="K423" s="33" t="n"/>
      <c r="L423" s="56" t="n"/>
      <c r="M423" s="34">
        <f>IF(P423&lt;&gt;"OK","",IF(H423="Cancelado","",IF(H423="Concluído",K423-B423,Resumo!$H$3-B423)))</f>
      </c>
      <c r="N423" s="13">
        <f>IF(P423="","",IF(P423&lt;&gt;"OK","Revisar dados",IF(H423="Cancelado","Cancelado",IF(H423="Concluído",IF(K423&gt;J423,"Concluído em atraso","Concluído"),IF(J423&lt;Resumo!$H$3,"Atrasado",IF(J423-Resumo!$H$3&lt;=3,"Vence em até 3 dias","No prazo"))))))</f>
      </c>
      <c r="O423" s="9" t="n"/>
      <c r="P423" s="9">
        <f>IF(COUNTA(A423:L423,O423)=0,"",IFERROR(IF(AND(A423&lt;&gt;"",COUNTIF($A$6:$A$1000,A423)=1,F423&lt;&gt;"",ISNUMBER(Resumo!$H$3),ISNUMBER(B423),B423&gt;=1,B423=INT(B423),B423&lt;=Resumo!$H$3,AND(COUNTIF(Listas!$C$6:$C$105,C423)&gt;=1,C423&lt;&gt;"",COUNTIF(Listas!$A$6:$A$105,G423)=1,G423&lt;&gt;"",OR(H423="A fazer",H423="Em andamento",H423="Aguardando cliente",H423="Aguardando pagamento",H423="Concluído",H423="Cancelado"),OR(I423="Alta",I423="Média",I423="Baixa")),IF(H423="Concluído",AND(ISNUMBER(K423),K423&gt;=B423,K423&lt;=Resumo!$H$3),IF(H423="Cancelado",OR(K423="",AND(ISNUMBER(K423),K423&gt;=B423,K423&lt;=Resumo!$H$3)),K423="")),IF(H423="Cancelado",OR(J423="",AND(ISNUMBER(J423),J423&gt;=B423)),AND(ISNUMBER(J423),J423&gt;=B423)),ISNUMBER(L423),L423&gt;=0),"OK","Revisar dados"),"Revisar dados"))</f>
      </c>
    </row>
    <row r="424">
      <c r="A424" s="6"/>
      <c r="B424" s="33" t="n"/>
      <c r="C424" s="8" t="n"/>
      <c r="D424" s="9" t="n"/>
      <c r="E424" s="10" t="n"/>
      <c r="F424" s="9" t="n"/>
      <c r="G424" s="8" t="n"/>
      <c r="H424" s="8" t="n"/>
      <c r="I424" s="8" t="n"/>
      <c r="J424" s="33" t="n"/>
      <c r="K424" s="33" t="n"/>
      <c r="L424" s="56" t="n"/>
      <c r="M424" s="32">
        <f>IF(P424&lt;&gt;"OK","",IF(H424="Cancelado","",IF(H424="Concluído",K424-B424,Resumo!$H$3-B424)))</f>
      </c>
      <c r="N424" s="6">
        <f>IF(P424="","",IF(P424&lt;&gt;"OK","Revisar dados",IF(H424="Cancelado","Cancelado",IF(H424="Concluído",IF(K424&gt;J424,"Concluído em atraso","Concluído"),IF(J424&lt;Resumo!$H$3,"Atrasado",IF(J424-Resumo!$H$3&lt;=3,"Vence em até 3 dias","No prazo"))))))</f>
      </c>
      <c r="O424" s="9" t="n"/>
      <c r="P424" s="9">
        <f>IF(COUNTA(A424:L424,O424)=0,"",IFERROR(IF(AND(A424&lt;&gt;"",COUNTIF($A$6:$A$1000,A424)=1,F424&lt;&gt;"",ISNUMBER(Resumo!$H$3),ISNUMBER(B424),B424&gt;=1,B424=INT(B424),B424&lt;=Resumo!$H$3,AND(COUNTIF(Listas!$C$6:$C$105,C424)&gt;=1,C424&lt;&gt;"",COUNTIF(Listas!$A$6:$A$105,G424)=1,G424&lt;&gt;"",OR(H424="A fazer",H424="Em andamento",H424="Aguardando cliente",H424="Aguardando pagamento",H424="Concluído",H424="Cancelado"),OR(I424="Alta",I424="Média",I424="Baixa")),IF(H424="Concluído",AND(ISNUMBER(K424),K424&gt;=B424,K424&lt;=Resumo!$H$3),IF(H424="Cancelado",OR(K424="",AND(ISNUMBER(K424),K424&gt;=B424,K424&lt;=Resumo!$H$3)),K424="")),IF(H424="Cancelado",OR(J424="",AND(ISNUMBER(J424),J424&gt;=B424)),AND(ISNUMBER(J424),J424&gt;=B424)),ISNUMBER(L424),L424&gt;=0),"OK","Revisar dados"),"Revisar dados"))</f>
      </c>
    </row>
    <row r="425">
      <c r="A425" s="13"/>
      <c r="B425" s="33" t="n"/>
      <c r="C425" s="8" t="n"/>
      <c r="D425" s="9" t="n"/>
      <c r="E425" s="10" t="n"/>
      <c r="F425" s="9" t="n"/>
      <c r="G425" s="8" t="n"/>
      <c r="H425" s="8" t="n"/>
      <c r="I425" s="8" t="n"/>
      <c r="J425" s="33" t="n"/>
      <c r="K425" s="33" t="n"/>
      <c r="L425" s="56" t="n"/>
      <c r="M425" s="34">
        <f>IF(P425&lt;&gt;"OK","",IF(H425="Cancelado","",IF(H425="Concluído",K425-B425,Resumo!$H$3-B425)))</f>
      </c>
      <c r="N425" s="13">
        <f>IF(P425="","",IF(P425&lt;&gt;"OK","Revisar dados",IF(H425="Cancelado","Cancelado",IF(H425="Concluído",IF(K425&gt;J425,"Concluído em atraso","Concluído"),IF(J425&lt;Resumo!$H$3,"Atrasado",IF(J425-Resumo!$H$3&lt;=3,"Vence em até 3 dias","No prazo"))))))</f>
      </c>
      <c r="O425" s="9" t="n"/>
      <c r="P425" s="9">
        <f>IF(COUNTA(A425:L425,O425)=0,"",IFERROR(IF(AND(A425&lt;&gt;"",COUNTIF($A$6:$A$1000,A425)=1,F425&lt;&gt;"",ISNUMBER(Resumo!$H$3),ISNUMBER(B425),B425&gt;=1,B425=INT(B425),B425&lt;=Resumo!$H$3,AND(COUNTIF(Listas!$C$6:$C$105,C425)&gt;=1,C425&lt;&gt;"",COUNTIF(Listas!$A$6:$A$105,G425)=1,G425&lt;&gt;"",OR(H425="A fazer",H425="Em andamento",H425="Aguardando cliente",H425="Aguardando pagamento",H425="Concluído",H425="Cancelado"),OR(I425="Alta",I425="Média",I425="Baixa")),IF(H425="Concluído",AND(ISNUMBER(K425),K425&gt;=B425,K425&lt;=Resumo!$H$3),IF(H425="Cancelado",OR(K425="",AND(ISNUMBER(K425),K425&gt;=B425,K425&lt;=Resumo!$H$3)),K425="")),IF(H425="Cancelado",OR(J425="",AND(ISNUMBER(J425),J425&gt;=B425)),AND(ISNUMBER(J425),J425&gt;=B425)),ISNUMBER(L425),L425&gt;=0),"OK","Revisar dados"),"Revisar dados"))</f>
      </c>
    </row>
    <row r="426">
      <c r="A426" s="6"/>
      <c r="B426" s="33" t="n"/>
      <c r="C426" s="8" t="n"/>
      <c r="D426" s="9" t="n"/>
      <c r="E426" s="10" t="n"/>
      <c r="F426" s="9" t="n"/>
      <c r="G426" s="8" t="n"/>
      <c r="H426" s="8" t="n"/>
      <c r="I426" s="8" t="n"/>
      <c r="J426" s="33" t="n"/>
      <c r="K426" s="33" t="n"/>
      <c r="L426" s="56" t="n"/>
      <c r="M426" s="32">
        <f>IF(P426&lt;&gt;"OK","",IF(H426="Cancelado","",IF(H426="Concluído",K426-B426,Resumo!$H$3-B426)))</f>
      </c>
      <c r="N426" s="6">
        <f>IF(P426="","",IF(P426&lt;&gt;"OK","Revisar dados",IF(H426="Cancelado","Cancelado",IF(H426="Concluído",IF(K426&gt;J426,"Concluído em atraso","Concluído"),IF(J426&lt;Resumo!$H$3,"Atrasado",IF(J426-Resumo!$H$3&lt;=3,"Vence em até 3 dias","No prazo"))))))</f>
      </c>
      <c r="O426" s="9" t="n"/>
      <c r="P426" s="9">
        <f>IF(COUNTA(A426:L426,O426)=0,"",IFERROR(IF(AND(A426&lt;&gt;"",COUNTIF($A$6:$A$1000,A426)=1,F426&lt;&gt;"",ISNUMBER(Resumo!$H$3),ISNUMBER(B426),B426&gt;=1,B426=INT(B426),B426&lt;=Resumo!$H$3,AND(COUNTIF(Listas!$C$6:$C$105,C426)&gt;=1,C426&lt;&gt;"",COUNTIF(Listas!$A$6:$A$105,G426)=1,G426&lt;&gt;"",OR(H426="A fazer",H426="Em andamento",H426="Aguardando cliente",H426="Aguardando pagamento",H426="Concluído",H426="Cancelado"),OR(I426="Alta",I426="Média",I426="Baixa")),IF(H426="Concluído",AND(ISNUMBER(K426),K426&gt;=B426,K426&lt;=Resumo!$H$3),IF(H426="Cancelado",OR(K426="",AND(ISNUMBER(K426),K426&gt;=B426,K426&lt;=Resumo!$H$3)),K426="")),IF(H426="Cancelado",OR(J426="",AND(ISNUMBER(J426),J426&gt;=B426)),AND(ISNUMBER(J426),J426&gt;=B426)),ISNUMBER(L426),L426&gt;=0),"OK","Revisar dados"),"Revisar dados"))</f>
      </c>
    </row>
    <row r="427">
      <c r="A427" s="13"/>
      <c r="B427" s="33" t="n"/>
      <c r="C427" s="8" t="n"/>
      <c r="D427" s="9" t="n"/>
      <c r="E427" s="10" t="n"/>
      <c r="F427" s="9" t="n"/>
      <c r="G427" s="8" t="n"/>
      <c r="H427" s="8" t="n"/>
      <c r="I427" s="8" t="n"/>
      <c r="J427" s="33" t="n"/>
      <c r="K427" s="33" t="n"/>
      <c r="L427" s="56" t="n"/>
      <c r="M427" s="34">
        <f>IF(P427&lt;&gt;"OK","",IF(H427="Cancelado","",IF(H427="Concluído",K427-B427,Resumo!$H$3-B427)))</f>
      </c>
      <c r="N427" s="13">
        <f>IF(P427="","",IF(P427&lt;&gt;"OK","Revisar dados",IF(H427="Cancelado","Cancelado",IF(H427="Concluído",IF(K427&gt;J427,"Concluído em atraso","Concluído"),IF(J427&lt;Resumo!$H$3,"Atrasado",IF(J427-Resumo!$H$3&lt;=3,"Vence em até 3 dias","No prazo"))))))</f>
      </c>
      <c r="O427" s="9" t="n"/>
      <c r="P427" s="9">
        <f>IF(COUNTA(A427:L427,O427)=0,"",IFERROR(IF(AND(A427&lt;&gt;"",COUNTIF($A$6:$A$1000,A427)=1,F427&lt;&gt;"",ISNUMBER(Resumo!$H$3),ISNUMBER(B427),B427&gt;=1,B427=INT(B427),B427&lt;=Resumo!$H$3,AND(COUNTIF(Listas!$C$6:$C$105,C427)&gt;=1,C427&lt;&gt;"",COUNTIF(Listas!$A$6:$A$105,G427)=1,G427&lt;&gt;"",OR(H427="A fazer",H427="Em andamento",H427="Aguardando cliente",H427="Aguardando pagamento",H427="Concluído",H427="Cancelado"),OR(I427="Alta",I427="Média",I427="Baixa")),IF(H427="Concluído",AND(ISNUMBER(K427),K427&gt;=B427,K427&lt;=Resumo!$H$3),IF(H427="Cancelado",OR(K427="",AND(ISNUMBER(K427),K427&gt;=B427,K427&lt;=Resumo!$H$3)),K427="")),IF(H427="Cancelado",OR(J427="",AND(ISNUMBER(J427),J427&gt;=B427)),AND(ISNUMBER(J427),J427&gt;=B427)),ISNUMBER(L427),L427&gt;=0),"OK","Revisar dados"),"Revisar dados"))</f>
      </c>
    </row>
    <row r="428">
      <c r="A428" s="6"/>
      <c r="B428" s="33" t="n"/>
      <c r="C428" s="8" t="n"/>
      <c r="D428" s="9" t="n"/>
      <c r="E428" s="10" t="n"/>
      <c r="F428" s="9" t="n"/>
      <c r="G428" s="8" t="n"/>
      <c r="H428" s="8" t="n"/>
      <c r="I428" s="8" t="n"/>
      <c r="J428" s="33" t="n"/>
      <c r="K428" s="33" t="n"/>
      <c r="L428" s="56" t="n"/>
      <c r="M428" s="32">
        <f>IF(P428&lt;&gt;"OK","",IF(H428="Cancelado","",IF(H428="Concluído",K428-B428,Resumo!$H$3-B428)))</f>
      </c>
      <c r="N428" s="6">
        <f>IF(P428="","",IF(P428&lt;&gt;"OK","Revisar dados",IF(H428="Cancelado","Cancelado",IF(H428="Concluído",IF(K428&gt;J428,"Concluído em atraso","Concluído"),IF(J428&lt;Resumo!$H$3,"Atrasado",IF(J428-Resumo!$H$3&lt;=3,"Vence em até 3 dias","No prazo"))))))</f>
      </c>
      <c r="O428" s="9" t="n"/>
      <c r="P428" s="9">
        <f>IF(COUNTA(A428:L428,O428)=0,"",IFERROR(IF(AND(A428&lt;&gt;"",COUNTIF($A$6:$A$1000,A428)=1,F428&lt;&gt;"",ISNUMBER(Resumo!$H$3),ISNUMBER(B428),B428&gt;=1,B428=INT(B428),B428&lt;=Resumo!$H$3,AND(COUNTIF(Listas!$C$6:$C$105,C428)&gt;=1,C428&lt;&gt;"",COUNTIF(Listas!$A$6:$A$105,G428)=1,G428&lt;&gt;"",OR(H428="A fazer",H428="Em andamento",H428="Aguardando cliente",H428="Aguardando pagamento",H428="Concluído",H428="Cancelado"),OR(I428="Alta",I428="Média",I428="Baixa")),IF(H428="Concluído",AND(ISNUMBER(K428),K428&gt;=B428,K428&lt;=Resumo!$H$3),IF(H428="Cancelado",OR(K428="",AND(ISNUMBER(K428),K428&gt;=B428,K428&lt;=Resumo!$H$3)),K428="")),IF(H428="Cancelado",OR(J428="",AND(ISNUMBER(J428),J428&gt;=B428)),AND(ISNUMBER(J428),J428&gt;=B428)),ISNUMBER(L428),L428&gt;=0),"OK","Revisar dados"),"Revisar dados"))</f>
      </c>
    </row>
    <row r="429">
      <c r="A429" s="13"/>
      <c r="B429" s="33" t="n"/>
      <c r="C429" s="8" t="n"/>
      <c r="D429" s="9" t="n"/>
      <c r="E429" s="10" t="n"/>
      <c r="F429" s="9" t="n"/>
      <c r="G429" s="8" t="n"/>
      <c r="H429" s="8" t="n"/>
      <c r="I429" s="8" t="n"/>
      <c r="J429" s="33" t="n"/>
      <c r="K429" s="33" t="n"/>
      <c r="L429" s="56" t="n"/>
      <c r="M429" s="34">
        <f>IF(P429&lt;&gt;"OK","",IF(H429="Cancelado","",IF(H429="Concluído",K429-B429,Resumo!$H$3-B429)))</f>
      </c>
      <c r="N429" s="13">
        <f>IF(P429="","",IF(P429&lt;&gt;"OK","Revisar dados",IF(H429="Cancelado","Cancelado",IF(H429="Concluído",IF(K429&gt;J429,"Concluído em atraso","Concluído"),IF(J429&lt;Resumo!$H$3,"Atrasado",IF(J429-Resumo!$H$3&lt;=3,"Vence em até 3 dias","No prazo"))))))</f>
      </c>
      <c r="O429" s="9" t="n"/>
      <c r="P429" s="9">
        <f>IF(COUNTA(A429:L429,O429)=0,"",IFERROR(IF(AND(A429&lt;&gt;"",COUNTIF($A$6:$A$1000,A429)=1,F429&lt;&gt;"",ISNUMBER(Resumo!$H$3),ISNUMBER(B429),B429&gt;=1,B429=INT(B429),B429&lt;=Resumo!$H$3,AND(COUNTIF(Listas!$C$6:$C$105,C429)&gt;=1,C429&lt;&gt;"",COUNTIF(Listas!$A$6:$A$105,G429)=1,G429&lt;&gt;"",OR(H429="A fazer",H429="Em andamento",H429="Aguardando cliente",H429="Aguardando pagamento",H429="Concluído",H429="Cancelado"),OR(I429="Alta",I429="Média",I429="Baixa")),IF(H429="Concluído",AND(ISNUMBER(K429),K429&gt;=B429,K429&lt;=Resumo!$H$3),IF(H429="Cancelado",OR(K429="",AND(ISNUMBER(K429),K429&gt;=B429,K429&lt;=Resumo!$H$3)),K429="")),IF(H429="Cancelado",OR(J429="",AND(ISNUMBER(J429),J429&gt;=B429)),AND(ISNUMBER(J429),J429&gt;=B429)),ISNUMBER(L429),L429&gt;=0),"OK","Revisar dados"),"Revisar dados"))</f>
      </c>
    </row>
    <row r="430">
      <c r="A430" s="6"/>
      <c r="B430" s="33" t="n"/>
      <c r="C430" s="8" t="n"/>
      <c r="D430" s="9" t="n"/>
      <c r="E430" s="10" t="n"/>
      <c r="F430" s="9" t="n"/>
      <c r="G430" s="8" t="n"/>
      <c r="H430" s="8" t="n"/>
      <c r="I430" s="8" t="n"/>
      <c r="J430" s="33" t="n"/>
      <c r="K430" s="33" t="n"/>
      <c r="L430" s="56" t="n"/>
      <c r="M430" s="32">
        <f>IF(P430&lt;&gt;"OK","",IF(H430="Cancelado","",IF(H430="Concluído",K430-B430,Resumo!$H$3-B430)))</f>
      </c>
      <c r="N430" s="6">
        <f>IF(P430="","",IF(P430&lt;&gt;"OK","Revisar dados",IF(H430="Cancelado","Cancelado",IF(H430="Concluído",IF(K430&gt;J430,"Concluído em atraso","Concluído"),IF(J430&lt;Resumo!$H$3,"Atrasado",IF(J430-Resumo!$H$3&lt;=3,"Vence em até 3 dias","No prazo"))))))</f>
      </c>
      <c r="O430" s="9" t="n"/>
      <c r="P430" s="9">
        <f>IF(COUNTA(A430:L430,O430)=0,"",IFERROR(IF(AND(A430&lt;&gt;"",COUNTIF($A$6:$A$1000,A430)=1,F430&lt;&gt;"",ISNUMBER(Resumo!$H$3),ISNUMBER(B430),B430&gt;=1,B430=INT(B430),B430&lt;=Resumo!$H$3,AND(COUNTIF(Listas!$C$6:$C$105,C430)&gt;=1,C430&lt;&gt;"",COUNTIF(Listas!$A$6:$A$105,G430)=1,G430&lt;&gt;"",OR(H430="A fazer",H430="Em andamento",H430="Aguardando cliente",H430="Aguardando pagamento",H430="Concluído",H430="Cancelado"),OR(I430="Alta",I430="Média",I430="Baixa")),IF(H430="Concluído",AND(ISNUMBER(K430),K430&gt;=B430,K430&lt;=Resumo!$H$3),IF(H430="Cancelado",OR(K430="",AND(ISNUMBER(K430),K430&gt;=B430,K430&lt;=Resumo!$H$3)),K430="")),IF(H430="Cancelado",OR(J430="",AND(ISNUMBER(J430),J430&gt;=B430)),AND(ISNUMBER(J430),J430&gt;=B430)),ISNUMBER(L430),L430&gt;=0),"OK","Revisar dados"),"Revisar dados"))</f>
      </c>
    </row>
    <row r="431">
      <c r="A431" s="13"/>
      <c r="B431" s="33" t="n"/>
      <c r="C431" s="8" t="n"/>
      <c r="D431" s="9" t="n"/>
      <c r="E431" s="10" t="n"/>
      <c r="F431" s="9" t="n"/>
      <c r="G431" s="8" t="n"/>
      <c r="H431" s="8" t="n"/>
      <c r="I431" s="8" t="n"/>
      <c r="J431" s="33" t="n"/>
      <c r="K431" s="33" t="n"/>
      <c r="L431" s="56" t="n"/>
      <c r="M431" s="34">
        <f>IF(P431&lt;&gt;"OK","",IF(H431="Cancelado","",IF(H431="Concluído",K431-B431,Resumo!$H$3-B431)))</f>
      </c>
      <c r="N431" s="13">
        <f>IF(P431="","",IF(P431&lt;&gt;"OK","Revisar dados",IF(H431="Cancelado","Cancelado",IF(H431="Concluído",IF(K431&gt;J431,"Concluído em atraso","Concluído"),IF(J431&lt;Resumo!$H$3,"Atrasado",IF(J431-Resumo!$H$3&lt;=3,"Vence em até 3 dias","No prazo"))))))</f>
      </c>
      <c r="O431" s="9" t="n"/>
      <c r="P431" s="9">
        <f>IF(COUNTA(A431:L431,O431)=0,"",IFERROR(IF(AND(A431&lt;&gt;"",COUNTIF($A$6:$A$1000,A431)=1,F431&lt;&gt;"",ISNUMBER(Resumo!$H$3),ISNUMBER(B431),B431&gt;=1,B431=INT(B431),B431&lt;=Resumo!$H$3,AND(COUNTIF(Listas!$C$6:$C$105,C431)&gt;=1,C431&lt;&gt;"",COUNTIF(Listas!$A$6:$A$105,G431)=1,G431&lt;&gt;"",OR(H431="A fazer",H431="Em andamento",H431="Aguardando cliente",H431="Aguardando pagamento",H431="Concluído",H431="Cancelado"),OR(I431="Alta",I431="Média",I431="Baixa")),IF(H431="Concluído",AND(ISNUMBER(K431),K431&gt;=B431,K431&lt;=Resumo!$H$3),IF(H431="Cancelado",OR(K431="",AND(ISNUMBER(K431),K431&gt;=B431,K431&lt;=Resumo!$H$3)),K431="")),IF(H431="Cancelado",OR(J431="",AND(ISNUMBER(J431),J431&gt;=B431)),AND(ISNUMBER(J431),J431&gt;=B431)),ISNUMBER(L431),L431&gt;=0),"OK","Revisar dados"),"Revisar dados"))</f>
      </c>
    </row>
    <row r="432">
      <c r="A432" s="6"/>
      <c r="B432" s="33" t="n"/>
      <c r="C432" s="8" t="n"/>
      <c r="D432" s="9" t="n"/>
      <c r="E432" s="10" t="n"/>
      <c r="F432" s="9" t="n"/>
      <c r="G432" s="8" t="n"/>
      <c r="H432" s="8" t="n"/>
      <c r="I432" s="8" t="n"/>
      <c r="J432" s="33" t="n"/>
      <c r="K432" s="33" t="n"/>
      <c r="L432" s="56" t="n"/>
      <c r="M432" s="32">
        <f>IF(P432&lt;&gt;"OK","",IF(H432="Cancelado","",IF(H432="Concluído",K432-B432,Resumo!$H$3-B432)))</f>
      </c>
      <c r="N432" s="6">
        <f>IF(P432="","",IF(P432&lt;&gt;"OK","Revisar dados",IF(H432="Cancelado","Cancelado",IF(H432="Concluído",IF(K432&gt;J432,"Concluído em atraso","Concluído"),IF(J432&lt;Resumo!$H$3,"Atrasado",IF(J432-Resumo!$H$3&lt;=3,"Vence em até 3 dias","No prazo"))))))</f>
      </c>
      <c r="O432" s="9" t="n"/>
      <c r="P432" s="9">
        <f>IF(COUNTA(A432:L432,O432)=0,"",IFERROR(IF(AND(A432&lt;&gt;"",COUNTIF($A$6:$A$1000,A432)=1,F432&lt;&gt;"",ISNUMBER(Resumo!$H$3),ISNUMBER(B432),B432&gt;=1,B432=INT(B432),B432&lt;=Resumo!$H$3,AND(COUNTIF(Listas!$C$6:$C$105,C432)&gt;=1,C432&lt;&gt;"",COUNTIF(Listas!$A$6:$A$105,G432)=1,G432&lt;&gt;"",OR(H432="A fazer",H432="Em andamento",H432="Aguardando cliente",H432="Aguardando pagamento",H432="Concluído",H432="Cancelado"),OR(I432="Alta",I432="Média",I432="Baixa")),IF(H432="Concluído",AND(ISNUMBER(K432),K432&gt;=B432,K432&lt;=Resumo!$H$3),IF(H432="Cancelado",OR(K432="",AND(ISNUMBER(K432),K432&gt;=B432,K432&lt;=Resumo!$H$3)),K432="")),IF(H432="Cancelado",OR(J432="",AND(ISNUMBER(J432),J432&gt;=B432)),AND(ISNUMBER(J432),J432&gt;=B432)),ISNUMBER(L432),L432&gt;=0),"OK","Revisar dados"),"Revisar dados"))</f>
      </c>
    </row>
    <row r="433">
      <c r="A433" s="13"/>
      <c r="B433" s="33" t="n"/>
      <c r="C433" s="8" t="n"/>
      <c r="D433" s="9" t="n"/>
      <c r="E433" s="10" t="n"/>
      <c r="F433" s="9" t="n"/>
      <c r="G433" s="8" t="n"/>
      <c r="H433" s="8" t="n"/>
      <c r="I433" s="8" t="n"/>
      <c r="J433" s="33" t="n"/>
      <c r="K433" s="33" t="n"/>
      <c r="L433" s="56" t="n"/>
      <c r="M433" s="34">
        <f>IF(P433&lt;&gt;"OK","",IF(H433="Cancelado","",IF(H433="Concluído",K433-B433,Resumo!$H$3-B433)))</f>
      </c>
      <c r="N433" s="13">
        <f>IF(P433="","",IF(P433&lt;&gt;"OK","Revisar dados",IF(H433="Cancelado","Cancelado",IF(H433="Concluído",IF(K433&gt;J433,"Concluído em atraso","Concluído"),IF(J433&lt;Resumo!$H$3,"Atrasado",IF(J433-Resumo!$H$3&lt;=3,"Vence em até 3 dias","No prazo"))))))</f>
      </c>
      <c r="O433" s="9" t="n"/>
      <c r="P433" s="9">
        <f>IF(COUNTA(A433:L433,O433)=0,"",IFERROR(IF(AND(A433&lt;&gt;"",COUNTIF($A$6:$A$1000,A433)=1,F433&lt;&gt;"",ISNUMBER(Resumo!$H$3),ISNUMBER(B433),B433&gt;=1,B433=INT(B433),B433&lt;=Resumo!$H$3,AND(COUNTIF(Listas!$C$6:$C$105,C433)&gt;=1,C433&lt;&gt;"",COUNTIF(Listas!$A$6:$A$105,G433)=1,G433&lt;&gt;"",OR(H433="A fazer",H433="Em andamento",H433="Aguardando cliente",H433="Aguardando pagamento",H433="Concluído",H433="Cancelado"),OR(I433="Alta",I433="Média",I433="Baixa")),IF(H433="Concluído",AND(ISNUMBER(K433),K433&gt;=B433,K433&lt;=Resumo!$H$3),IF(H433="Cancelado",OR(K433="",AND(ISNUMBER(K433),K433&gt;=B433,K433&lt;=Resumo!$H$3)),K433="")),IF(H433="Cancelado",OR(J433="",AND(ISNUMBER(J433),J433&gt;=B433)),AND(ISNUMBER(J433),J433&gt;=B433)),ISNUMBER(L433),L433&gt;=0),"OK","Revisar dados"),"Revisar dados"))</f>
      </c>
    </row>
    <row r="434">
      <c r="A434" s="6"/>
      <c r="B434" s="33" t="n"/>
      <c r="C434" s="8" t="n"/>
      <c r="D434" s="9" t="n"/>
      <c r="E434" s="10" t="n"/>
      <c r="F434" s="9" t="n"/>
      <c r="G434" s="8" t="n"/>
      <c r="H434" s="8" t="n"/>
      <c r="I434" s="8" t="n"/>
      <c r="J434" s="33" t="n"/>
      <c r="K434" s="33" t="n"/>
      <c r="L434" s="56" t="n"/>
      <c r="M434" s="32">
        <f>IF(P434&lt;&gt;"OK","",IF(H434="Cancelado","",IF(H434="Concluído",K434-B434,Resumo!$H$3-B434)))</f>
      </c>
      <c r="N434" s="6">
        <f>IF(P434="","",IF(P434&lt;&gt;"OK","Revisar dados",IF(H434="Cancelado","Cancelado",IF(H434="Concluído",IF(K434&gt;J434,"Concluído em atraso","Concluído"),IF(J434&lt;Resumo!$H$3,"Atrasado",IF(J434-Resumo!$H$3&lt;=3,"Vence em até 3 dias","No prazo"))))))</f>
      </c>
      <c r="O434" s="9" t="n"/>
      <c r="P434" s="9">
        <f>IF(COUNTA(A434:L434,O434)=0,"",IFERROR(IF(AND(A434&lt;&gt;"",COUNTIF($A$6:$A$1000,A434)=1,F434&lt;&gt;"",ISNUMBER(Resumo!$H$3),ISNUMBER(B434),B434&gt;=1,B434=INT(B434),B434&lt;=Resumo!$H$3,AND(COUNTIF(Listas!$C$6:$C$105,C434)&gt;=1,C434&lt;&gt;"",COUNTIF(Listas!$A$6:$A$105,G434)=1,G434&lt;&gt;"",OR(H434="A fazer",H434="Em andamento",H434="Aguardando cliente",H434="Aguardando pagamento",H434="Concluído",H434="Cancelado"),OR(I434="Alta",I434="Média",I434="Baixa")),IF(H434="Concluído",AND(ISNUMBER(K434),K434&gt;=B434,K434&lt;=Resumo!$H$3),IF(H434="Cancelado",OR(K434="",AND(ISNUMBER(K434),K434&gt;=B434,K434&lt;=Resumo!$H$3)),K434="")),IF(H434="Cancelado",OR(J434="",AND(ISNUMBER(J434),J434&gt;=B434)),AND(ISNUMBER(J434),J434&gt;=B434)),ISNUMBER(L434),L434&gt;=0),"OK","Revisar dados"),"Revisar dados"))</f>
      </c>
    </row>
    <row r="435">
      <c r="A435" s="13"/>
      <c r="B435" s="33" t="n"/>
      <c r="C435" s="8" t="n"/>
      <c r="D435" s="9" t="n"/>
      <c r="E435" s="10" t="n"/>
      <c r="F435" s="9" t="n"/>
      <c r="G435" s="8" t="n"/>
      <c r="H435" s="8" t="n"/>
      <c r="I435" s="8" t="n"/>
      <c r="J435" s="33" t="n"/>
      <c r="K435" s="33" t="n"/>
      <c r="L435" s="56" t="n"/>
      <c r="M435" s="34">
        <f>IF(P435&lt;&gt;"OK","",IF(H435="Cancelado","",IF(H435="Concluído",K435-B435,Resumo!$H$3-B435)))</f>
      </c>
      <c r="N435" s="13">
        <f>IF(P435="","",IF(P435&lt;&gt;"OK","Revisar dados",IF(H435="Cancelado","Cancelado",IF(H435="Concluído",IF(K435&gt;J435,"Concluído em atraso","Concluído"),IF(J435&lt;Resumo!$H$3,"Atrasado",IF(J435-Resumo!$H$3&lt;=3,"Vence em até 3 dias","No prazo"))))))</f>
      </c>
      <c r="O435" s="9" t="n"/>
      <c r="P435" s="9">
        <f>IF(COUNTA(A435:L435,O435)=0,"",IFERROR(IF(AND(A435&lt;&gt;"",COUNTIF($A$6:$A$1000,A435)=1,F435&lt;&gt;"",ISNUMBER(Resumo!$H$3),ISNUMBER(B435),B435&gt;=1,B435=INT(B435),B435&lt;=Resumo!$H$3,AND(COUNTIF(Listas!$C$6:$C$105,C435)&gt;=1,C435&lt;&gt;"",COUNTIF(Listas!$A$6:$A$105,G435)=1,G435&lt;&gt;"",OR(H435="A fazer",H435="Em andamento",H435="Aguardando cliente",H435="Aguardando pagamento",H435="Concluído",H435="Cancelado"),OR(I435="Alta",I435="Média",I435="Baixa")),IF(H435="Concluído",AND(ISNUMBER(K435),K435&gt;=B435,K435&lt;=Resumo!$H$3),IF(H435="Cancelado",OR(K435="",AND(ISNUMBER(K435),K435&gt;=B435,K435&lt;=Resumo!$H$3)),K435="")),IF(H435="Cancelado",OR(J435="",AND(ISNUMBER(J435),J435&gt;=B435)),AND(ISNUMBER(J435),J435&gt;=B435)),ISNUMBER(L435),L435&gt;=0),"OK","Revisar dados"),"Revisar dados"))</f>
      </c>
    </row>
    <row r="436">
      <c r="A436" s="6"/>
      <c r="B436" s="33" t="n"/>
      <c r="C436" s="8" t="n"/>
      <c r="D436" s="9" t="n"/>
      <c r="E436" s="10" t="n"/>
      <c r="F436" s="9" t="n"/>
      <c r="G436" s="8" t="n"/>
      <c r="H436" s="8" t="n"/>
      <c r="I436" s="8" t="n"/>
      <c r="J436" s="33" t="n"/>
      <c r="K436" s="33" t="n"/>
      <c r="L436" s="56" t="n"/>
      <c r="M436" s="32">
        <f>IF(P436&lt;&gt;"OK","",IF(H436="Cancelado","",IF(H436="Concluído",K436-B436,Resumo!$H$3-B436)))</f>
      </c>
      <c r="N436" s="6">
        <f>IF(P436="","",IF(P436&lt;&gt;"OK","Revisar dados",IF(H436="Cancelado","Cancelado",IF(H436="Concluído",IF(K436&gt;J436,"Concluído em atraso","Concluído"),IF(J436&lt;Resumo!$H$3,"Atrasado",IF(J436-Resumo!$H$3&lt;=3,"Vence em até 3 dias","No prazo"))))))</f>
      </c>
      <c r="O436" s="9" t="n"/>
      <c r="P436" s="9">
        <f>IF(COUNTA(A436:L436,O436)=0,"",IFERROR(IF(AND(A436&lt;&gt;"",COUNTIF($A$6:$A$1000,A436)=1,F436&lt;&gt;"",ISNUMBER(Resumo!$H$3),ISNUMBER(B436),B436&gt;=1,B436=INT(B436),B436&lt;=Resumo!$H$3,AND(COUNTIF(Listas!$C$6:$C$105,C436)&gt;=1,C436&lt;&gt;"",COUNTIF(Listas!$A$6:$A$105,G436)=1,G436&lt;&gt;"",OR(H436="A fazer",H436="Em andamento",H436="Aguardando cliente",H436="Aguardando pagamento",H436="Concluído",H436="Cancelado"),OR(I436="Alta",I436="Média",I436="Baixa")),IF(H436="Concluído",AND(ISNUMBER(K436),K436&gt;=B436,K436&lt;=Resumo!$H$3),IF(H436="Cancelado",OR(K436="",AND(ISNUMBER(K436),K436&gt;=B436,K436&lt;=Resumo!$H$3)),K436="")),IF(H436="Cancelado",OR(J436="",AND(ISNUMBER(J436),J436&gt;=B436)),AND(ISNUMBER(J436),J436&gt;=B436)),ISNUMBER(L436),L436&gt;=0),"OK","Revisar dados"),"Revisar dados"))</f>
      </c>
    </row>
    <row r="437">
      <c r="A437" s="13"/>
      <c r="B437" s="33" t="n"/>
      <c r="C437" s="8" t="n"/>
      <c r="D437" s="9" t="n"/>
      <c r="E437" s="10" t="n"/>
      <c r="F437" s="9" t="n"/>
      <c r="G437" s="8" t="n"/>
      <c r="H437" s="8" t="n"/>
      <c r="I437" s="8" t="n"/>
      <c r="J437" s="33" t="n"/>
      <c r="K437" s="33" t="n"/>
      <c r="L437" s="56" t="n"/>
      <c r="M437" s="34">
        <f>IF(P437&lt;&gt;"OK","",IF(H437="Cancelado","",IF(H437="Concluído",K437-B437,Resumo!$H$3-B437)))</f>
      </c>
      <c r="N437" s="13">
        <f>IF(P437="","",IF(P437&lt;&gt;"OK","Revisar dados",IF(H437="Cancelado","Cancelado",IF(H437="Concluído",IF(K437&gt;J437,"Concluído em atraso","Concluído"),IF(J437&lt;Resumo!$H$3,"Atrasado",IF(J437-Resumo!$H$3&lt;=3,"Vence em até 3 dias","No prazo"))))))</f>
      </c>
      <c r="O437" s="9" t="n"/>
      <c r="P437" s="9">
        <f>IF(COUNTA(A437:L437,O437)=0,"",IFERROR(IF(AND(A437&lt;&gt;"",COUNTIF($A$6:$A$1000,A437)=1,F437&lt;&gt;"",ISNUMBER(Resumo!$H$3),ISNUMBER(B437),B437&gt;=1,B437=INT(B437),B437&lt;=Resumo!$H$3,AND(COUNTIF(Listas!$C$6:$C$105,C437)&gt;=1,C437&lt;&gt;"",COUNTIF(Listas!$A$6:$A$105,G437)=1,G437&lt;&gt;"",OR(H437="A fazer",H437="Em andamento",H437="Aguardando cliente",H437="Aguardando pagamento",H437="Concluído",H437="Cancelado"),OR(I437="Alta",I437="Média",I437="Baixa")),IF(H437="Concluído",AND(ISNUMBER(K437),K437&gt;=B437,K437&lt;=Resumo!$H$3),IF(H437="Cancelado",OR(K437="",AND(ISNUMBER(K437),K437&gt;=B437,K437&lt;=Resumo!$H$3)),K437="")),IF(H437="Cancelado",OR(J437="",AND(ISNUMBER(J437),J437&gt;=B437)),AND(ISNUMBER(J437),J437&gt;=B437)),ISNUMBER(L437),L437&gt;=0),"OK","Revisar dados"),"Revisar dados"))</f>
      </c>
    </row>
    <row r="438">
      <c r="A438" s="6"/>
      <c r="B438" s="33" t="n"/>
      <c r="C438" s="8" t="n"/>
      <c r="D438" s="9" t="n"/>
      <c r="E438" s="10" t="n"/>
      <c r="F438" s="9" t="n"/>
      <c r="G438" s="8" t="n"/>
      <c r="H438" s="8" t="n"/>
      <c r="I438" s="8" t="n"/>
      <c r="J438" s="33" t="n"/>
      <c r="K438" s="33" t="n"/>
      <c r="L438" s="56" t="n"/>
      <c r="M438" s="32">
        <f>IF(P438&lt;&gt;"OK","",IF(H438="Cancelado","",IF(H438="Concluído",K438-B438,Resumo!$H$3-B438)))</f>
      </c>
      <c r="N438" s="6">
        <f>IF(P438="","",IF(P438&lt;&gt;"OK","Revisar dados",IF(H438="Cancelado","Cancelado",IF(H438="Concluído",IF(K438&gt;J438,"Concluído em atraso","Concluído"),IF(J438&lt;Resumo!$H$3,"Atrasado",IF(J438-Resumo!$H$3&lt;=3,"Vence em até 3 dias","No prazo"))))))</f>
      </c>
      <c r="O438" s="9" t="n"/>
      <c r="P438" s="9">
        <f>IF(COUNTA(A438:L438,O438)=0,"",IFERROR(IF(AND(A438&lt;&gt;"",COUNTIF($A$6:$A$1000,A438)=1,F438&lt;&gt;"",ISNUMBER(Resumo!$H$3),ISNUMBER(B438),B438&gt;=1,B438=INT(B438),B438&lt;=Resumo!$H$3,AND(COUNTIF(Listas!$C$6:$C$105,C438)&gt;=1,C438&lt;&gt;"",COUNTIF(Listas!$A$6:$A$105,G438)=1,G438&lt;&gt;"",OR(H438="A fazer",H438="Em andamento",H438="Aguardando cliente",H438="Aguardando pagamento",H438="Concluído",H438="Cancelado"),OR(I438="Alta",I438="Média",I438="Baixa")),IF(H438="Concluído",AND(ISNUMBER(K438),K438&gt;=B438,K438&lt;=Resumo!$H$3),IF(H438="Cancelado",OR(K438="",AND(ISNUMBER(K438),K438&gt;=B438,K438&lt;=Resumo!$H$3)),K438="")),IF(H438="Cancelado",OR(J438="",AND(ISNUMBER(J438),J438&gt;=B438)),AND(ISNUMBER(J438),J438&gt;=B438)),ISNUMBER(L438),L438&gt;=0),"OK","Revisar dados"),"Revisar dados"))</f>
      </c>
    </row>
    <row r="439">
      <c r="A439" s="13"/>
      <c r="B439" s="33" t="n"/>
      <c r="C439" s="8" t="n"/>
      <c r="D439" s="9" t="n"/>
      <c r="E439" s="10" t="n"/>
      <c r="F439" s="9" t="n"/>
      <c r="G439" s="8" t="n"/>
      <c r="H439" s="8" t="n"/>
      <c r="I439" s="8" t="n"/>
      <c r="J439" s="33" t="n"/>
      <c r="K439" s="33" t="n"/>
      <c r="L439" s="56" t="n"/>
      <c r="M439" s="34">
        <f>IF(P439&lt;&gt;"OK","",IF(H439="Cancelado","",IF(H439="Concluído",K439-B439,Resumo!$H$3-B439)))</f>
      </c>
      <c r="N439" s="13">
        <f>IF(P439="","",IF(P439&lt;&gt;"OK","Revisar dados",IF(H439="Cancelado","Cancelado",IF(H439="Concluído",IF(K439&gt;J439,"Concluído em atraso","Concluído"),IF(J439&lt;Resumo!$H$3,"Atrasado",IF(J439-Resumo!$H$3&lt;=3,"Vence em até 3 dias","No prazo"))))))</f>
      </c>
      <c r="O439" s="9" t="n"/>
      <c r="P439" s="9">
        <f>IF(COUNTA(A439:L439,O439)=0,"",IFERROR(IF(AND(A439&lt;&gt;"",COUNTIF($A$6:$A$1000,A439)=1,F439&lt;&gt;"",ISNUMBER(Resumo!$H$3),ISNUMBER(B439),B439&gt;=1,B439=INT(B439),B439&lt;=Resumo!$H$3,AND(COUNTIF(Listas!$C$6:$C$105,C439)&gt;=1,C439&lt;&gt;"",COUNTIF(Listas!$A$6:$A$105,G439)=1,G439&lt;&gt;"",OR(H439="A fazer",H439="Em andamento",H439="Aguardando cliente",H439="Aguardando pagamento",H439="Concluído",H439="Cancelado"),OR(I439="Alta",I439="Média",I439="Baixa")),IF(H439="Concluído",AND(ISNUMBER(K439),K439&gt;=B439,K439&lt;=Resumo!$H$3),IF(H439="Cancelado",OR(K439="",AND(ISNUMBER(K439),K439&gt;=B439,K439&lt;=Resumo!$H$3)),K439="")),IF(H439="Cancelado",OR(J439="",AND(ISNUMBER(J439),J439&gt;=B439)),AND(ISNUMBER(J439),J439&gt;=B439)),ISNUMBER(L439),L439&gt;=0),"OK","Revisar dados"),"Revisar dados"))</f>
      </c>
    </row>
    <row r="440">
      <c r="A440" s="6"/>
      <c r="B440" s="33" t="n"/>
      <c r="C440" s="8" t="n"/>
      <c r="D440" s="9" t="n"/>
      <c r="E440" s="10" t="n"/>
      <c r="F440" s="9" t="n"/>
      <c r="G440" s="8" t="n"/>
      <c r="H440" s="8" t="n"/>
      <c r="I440" s="8" t="n"/>
      <c r="J440" s="33" t="n"/>
      <c r="K440" s="33" t="n"/>
      <c r="L440" s="56" t="n"/>
      <c r="M440" s="32">
        <f>IF(P440&lt;&gt;"OK","",IF(H440="Cancelado","",IF(H440="Concluído",K440-B440,Resumo!$H$3-B440)))</f>
      </c>
      <c r="N440" s="6">
        <f>IF(P440="","",IF(P440&lt;&gt;"OK","Revisar dados",IF(H440="Cancelado","Cancelado",IF(H440="Concluído",IF(K440&gt;J440,"Concluído em atraso","Concluído"),IF(J440&lt;Resumo!$H$3,"Atrasado",IF(J440-Resumo!$H$3&lt;=3,"Vence em até 3 dias","No prazo"))))))</f>
      </c>
      <c r="O440" s="9" t="n"/>
      <c r="P440" s="9">
        <f>IF(COUNTA(A440:L440,O440)=0,"",IFERROR(IF(AND(A440&lt;&gt;"",COUNTIF($A$6:$A$1000,A440)=1,F440&lt;&gt;"",ISNUMBER(Resumo!$H$3),ISNUMBER(B440),B440&gt;=1,B440=INT(B440),B440&lt;=Resumo!$H$3,AND(COUNTIF(Listas!$C$6:$C$105,C440)&gt;=1,C440&lt;&gt;"",COUNTIF(Listas!$A$6:$A$105,G440)=1,G440&lt;&gt;"",OR(H440="A fazer",H440="Em andamento",H440="Aguardando cliente",H440="Aguardando pagamento",H440="Concluído",H440="Cancelado"),OR(I440="Alta",I440="Média",I440="Baixa")),IF(H440="Concluído",AND(ISNUMBER(K440),K440&gt;=B440,K440&lt;=Resumo!$H$3),IF(H440="Cancelado",OR(K440="",AND(ISNUMBER(K440),K440&gt;=B440,K440&lt;=Resumo!$H$3)),K440="")),IF(H440="Cancelado",OR(J440="",AND(ISNUMBER(J440),J440&gt;=B440)),AND(ISNUMBER(J440),J440&gt;=B440)),ISNUMBER(L440),L440&gt;=0),"OK","Revisar dados"),"Revisar dados"))</f>
      </c>
    </row>
    <row r="441">
      <c r="A441" s="13"/>
      <c r="B441" s="33" t="n"/>
      <c r="C441" s="8" t="n"/>
      <c r="D441" s="9" t="n"/>
      <c r="E441" s="10" t="n"/>
      <c r="F441" s="9" t="n"/>
      <c r="G441" s="8" t="n"/>
      <c r="H441" s="8" t="n"/>
      <c r="I441" s="8" t="n"/>
      <c r="J441" s="33" t="n"/>
      <c r="K441" s="33" t="n"/>
      <c r="L441" s="56" t="n"/>
      <c r="M441" s="34">
        <f>IF(P441&lt;&gt;"OK","",IF(H441="Cancelado","",IF(H441="Concluído",K441-B441,Resumo!$H$3-B441)))</f>
      </c>
      <c r="N441" s="13">
        <f>IF(P441="","",IF(P441&lt;&gt;"OK","Revisar dados",IF(H441="Cancelado","Cancelado",IF(H441="Concluído",IF(K441&gt;J441,"Concluído em atraso","Concluído"),IF(J441&lt;Resumo!$H$3,"Atrasado",IF(J441-Resumo!$H$3&lt;=3,"Vence em até 3 dias","No prazo"))))))</f>
      </c>
      <c r="O441" s="9" t="n"/>
      <c r="P441" s="9">
        <f>IF(COUNTA(A441:L441,O441)=0,"",IFERROR(IF(AND(A441&lt;&gt;"",COUNTIF($A$6:$A$1000,A441)=1,F441&lt;&gt;"",ISNUMBER(Resumo!$H$3),ISNUMBER(B441),B441&gt;=1,B441=INT(B441),B441&lt;=Resumo!$H$3,AND(COUNTIF(Listas!$C$6:$C$105,C441)&gt;=1,C441&lt;&gt;"",COUNTIF(Listas!$A$6:$A$105,G441)=1,G441&lt;&gt;"",OR(H441="A fazer",H441="Em andamento",H441="Aguardando cliente",H441="Aguardando pagamento",H441="Concluído",H441="Cancelado"),OR(I441="Alta",I441="Média",I441="Baixa")),IF(H441="Concluído",AND(ISNUMBER(K441),K441&gt;=B441,K441&lt;=Resumo!$H$3),IF(H441="Cancelado",OR(K441="",AND(ISNUMBER(K441),K441&gt;=B441,K441&lt;=Resumo!$H$3)),K441="")),IF(H441="Cancelado",OR(J441="",AND(ISNUMBER(J441),J441&gt;=B441)),AND(ISNUMBER(J441),J441&gt;=B441)),ISNUMBER(L441),L441&gt;=0),"OK","Revisar dados"),"Revisar dados"))</f>
      </c>
    </row>
    <row r="442">
      <c r="A442" s="6"/>
      <c r="B442" s="33" t="n"/>
      <c r="C442" s="8" t="n"/>
      <c r="D442" s="9" t="n"/>
      <c r="E442" s="10" t="n"/>
      <c r="F442" s="9" t="n"/>
      <c r="G442" s="8" t="n"/>
      <c r="H442" s="8" t="n"/>
      <c r="I442" s="8" t="n"/>
      <c r="J442" s="33" t="n"/>
      <c r="K442" s="33" t="n"/>
      <c r="L442" s="56" t="n"/>
      <c r="M442" s="32">
        <f>IF(P442&lt;&gt;"OK","",IF(H442="Cancelado","",IF(H442="Concluído",K442-B442,Resumo!$H$3-B442)))</f>
      </c>
      <c r="N442" s="6">
        <f>IF(P442="","",IF(P442&lt;&gt;"OK","Revisar dados",IF(H442="Cancelado","Cancelado",IF(H442="Concluído",IF(K442&gt;J442,"Concluído em atraso","Concluído"),IF(J442&lt;Resumo!$H$3,"Atrasado",IF(J442-Resumo!$H$3&lt;=3,"Vence em até 3 dias","No prazo"))))))</f>
      </c>
      <c r="O442" s="9" t="n"/>
      <c r="P442" s="9">
        <f>IF(COUNTA(A442:L442,O442)=0,"",IFERROR(IF(AND(A442&lt;&gt;"",COUNTIF($A$6:$A$1000,A442)=1,F442&lt;&gt;"",ISNUMBER(Resumo!$H$3),ISNUMBER(B442),B442&gt;=1,B442=INT(B442),B442&lt;=Resumo!$H$3,AND(COUNTIF(Listas!$C$6:$C$105,C442)&gt;=1,C442&lt;&gt;"",COUNTIF(Listas!$A$6:$A$105,G442)=1,G442&lt;&gt;"",OR(H442="A fazer",H442="Em andamento",H442="Aguardando cliente",H442="Aguardando pagamento",H442="Concluído",H442="Cancelado"),OR(I442="Alta",I442="Média",I442="Baixa")),IF(H442="Concluído",AND(ISNUMBER(K442),K442&gt;=B442,K442&lt;=Resumo!$H$3),IF(H442="Cancelado",OR(K442="",AND(ISNUMBER(K442),K442&gt;=B442,K442&lt;=Resumo!$H$3)),K442="")),IF(H442="Cancelado",OR(J442="",AND(ISNUMBER(J442),J442&gt;=B442)),AND(ISNUMBER(J442),J442&gt;=B442)),ISNUMBER(L442),L442&gt;=0),"OK","Revisar dados"),"Revisar dados"))</f>
      </c>
    </row>
    <row r="443">
      <c r="A443" s="13"/>
      <c r="B443" s="33" t="n"/>
      <c r="C443" s="8" t="n"/>
      <c r="D443" s="9" t="n"/>
      <c r="E443" s="10" t="n"/>
      <c r="F443" s="9" t="n"/>
      <c r="G443" s="8" t="n"/>
      <c r="H443" s="8" t="n"/>
      <c r="I443" s="8" t="n"/>
      <c r="J443" s="33" t="n"/>
      <c r="K443" s="33" t="n"/>
      <c r="L443" s="56" t="n"/>
      <c r="M443" s="34">
        <f>IF(P443&lt;&gt;"OK","",IF(H443="Cancelado","",IF(H443="Concluído",K443-B443,Resumo!$H$3-B443)))</f>
      </c>
      <c r="N443" s="13">
        <f>IF(P443="","",IF(P443&lt;&gt;"OK","Revisar dados",IF(H443="Cancelado","Cancelado",IF(H443="Concluído",IF(K443&gt;J443,"Concluído em atraso","Concluído"),IF(J443&lt;Resumo!$H$3,"Atrasado",IF(J443-Resumo!$H$3&lt;=3,"Vence em até 3 dias","No prazo"))))))</f>
      </c>
      <c r="O443" s="9" t="n"/>
      <c r="P443" s="9">
        <f>IF(COUNTA(A443:L443,O443)=0,"",IFERROR(IF(AND(A443&lt;&gt;"",COUNTIF($A$6:$A$1000,A443)=1,F443&lt;&gt;"",ISNUMBER(Resumo!$H$3),ISNUMBER(B443),B443&gt;=1,B443=INT(B443),B443&lt;=Resumo!$H$3,AND(COUNTIF(Listas!$C$6:$C$105,C443)&gt;=1,C443&lt;&gt;"",COUNTIF(Listas!$A$6:$A$105,G443)=1,G443&lt;&gt;"",OR(H443="A fazer",H443="Em andamento",H443="Aguardando cliente",H443="Aguardando pagamento",H443="Concluído",H443="Cancelado"),OR(I443="Alta",I443="Média",I443="Baixa")),IF(H443="Concluído",AND(ISNUMBER(K443),K443&gt;=B443,K443&lt;=Resumo!$H$3),IF(H443="Cancelado",OR(K443="",AND(ISNUMBER(K443),K443&gt;=B443,K443&lt;=Resumo!$H$3)),K443="")),IF(H443="Cancelado",OR(J443="",AND(ISNUMBER(J443),J443&gt;=B443)),AND(ISNUMBER(J443),J443&gt;=B443)),ISNUMBER(L443),L443&gt;=0),"OK","Revisar dados"),"Revisar dados"))</f>
      </c>
    </row>
    <row r="444">
      <c r="A444" s="6"/>
      <c r="B444" s="33" t="n"/>
      <c r="C444" s="8" t="n"/>
      <c r="D444" s="9" t="n"/>
      <c r="E444" s="10" t="n"/>
      <c r="F444" s="9" t="n"/>
      <c r="G444" s="8" t="n"/>
      <c r="H444" s="8" t="n"/>
      <c r="I444" s="8" t="n"/>
      <c r="J444" s="33" t="n"/>
      <c r="K444" s="33" t="n"/>
      <c r="L444" s="56" t="n"/>
      <c r="M444" s="32">
        <f>IF(P444&lt;&gt;"OK","",IF(H444="Cancelado","",IF(H444="Concluído",K444-B444,Resumo!$H$3-B444)))</f>
      </c>
      <c r="N444" s="6">
        <f>IF(P444="","",IF(P444&lt;&gt;"OK","Revisar dados",IF(H444="Cancelado","Cancelado",IF(H444="Concluído",IF(K444&gt;J444,"Concluído em atraso","Concluído"),IF(J444&lt;Resumo!$H$3,"Atrasado",IF(J444-Resumo!$H$3&lt;=3,"Vence em até 3 dias","No prazo"))))))</f>
      </c>
      <c r="O444" s="9" t="n"/>
      <c r="P444" s="9">
        <f>IF(COUNTA(A444:L444,O444)=0,"",IFERROR(IF(AND(A444&lt;&gt;"",COUNTIF($A$6:$A$1000,A444)=1,F444&lt;&gt;"",ISNUMBER(Resumo!$H$3),ISNUMBER(B444),B444&gt;=1,B444=INT(B444),B444&lt;=Resumo!$H$3,AND(COUNTIF(Listas!$C$6:$C$105,C444)&gt;=1,C444&lt;&gt;"",COUNTIF(Listas!$A$6:$A$105,G444)=1,G444&lt;&gt;"",OR(H444="A fazer",H444="Em andamento",H444="Aguardando cliente",H444="Aguardando pagamento",H444="Concluído",H444="Cancelado"),OR(I444="Alta",I444="Média",I444="Baixa")),IF(H444="Concluído",AND(ISNUMBER(K444),K444&gt;=B444,K444&lt;=Resumo!$H$3),IF(H444="Cancelado",OR(K444="",AND(ISNUMBER(K444),K444&gt;=B444,K444&lt;=Resumo!$H$3)),K444="")),IF(H444="Cancelado",OR(J444="",AND(ISNUMBER(J444),J444&gt;=B444)),AND(ISNUMBER(J444),J444&gt;=B444)),ISNUMBER(L444),L444&gt;=0),"OK","Revisar dados"),"Revisar dados"))</f>
      </c>
    </row>
    <row r="445">
      <c r="A445" s="13"/>
      <c r="B445" s="33" t="n"/>
      <c r="C445" s="8" t="n"/>
      <c r="D445" s="9" t="n"/>
      <c r="E445" s="10" t="n"/>
      <c r="F445" s="9" t="n"/>
      <c r="G445" s="8" t="n"/>
      <c r="H445" s="8" t="n"/>
      <c r="I445" s="8" t="n"/>
      <c r="J445" s="33" t="n"/>
      <c r="K445" s="33" t="n"/>
      <c r="L445" s="56" t="n"/>
      <c r="M445" s="34">
        <f>IF(P445&lt;&gt;"OK","",IF(H445="Cancelado","",IF(H445="Concluído",K445-B445,Resumo!$H$3-B445)))</f>
      </c>
      <c r="N445" s="13">
        <f>IF(P445="","",IF(P445&lt;&gt;"OK","Revisar dados",IF(H445="Cancelado","Cancelado",IF(H445="Concluído",IF(K445&gt;J445,"Concluído em atraso","Concluído"),IF(J445&lt;Resumo!$H$3,"Atrasado",IF(J445-Resumo!$H$3&lt;=3,"Vence em até 3 dias","No prazo"))))))</f>
      </c>
      <c r="O445" s="9" t="n"/>
      <c r="P445" s="9">
        <f>IF(COUNTA(A445:L445,O445)=0,"",IFERROR(IF(AND(A445&lt;&gt;"",COUNTIF($A$6:$A$1000,A445)=1,F445&lt;&gt;"",ISNUMBER(Resumo!$H$3),ISNUMBER(B445),B445&gt;=1,B445=INT(B445),B445&lt;=Resumo!$H$3,AND(COUNTIF(Listas!$C$6:$C$105,C445)&gt;=1,C445&lt;&gt;"",COUNTIF(Listas!$A$6:$A$105,G445)=1,G445&lt;&gt;"",OR(H445="A fazer",H445="Em andamento",H445="Aguardando cliente",H445="Aguardando pagamento",H445="Concluído",H445="Cancelado"),OR(I445="Alta",I445="Média",I445="Baixa")),IF(H445="Concluído",AND(ISNUMBER(K445),K445&gt;=B445,K445&lt;=Resumo!$H$3),IF(H445="Cancelado",OR(K445="",AND(ISNUMBER(K445),K445&gt;=B445,K445&lt;=Resumo!$H$3)),K445="")),IF(H445="Cancelado",OR(J445="",AND(ISNUMBER(J445),J445&gt;=B445)),AND(ISNUMBER(J445),J445&gt;=B445)),ISNUMBER(L445),L445&gt;=0),"OK","Revisar dados"),"Revisar dados"))</f>
      </c>
    </row>
    <row r="446">
      <c r="A446" s="6"/>
      <c r="B446" s="33" t="n"/>
      <c r="C446" s="8" t="n"/>
      <c r="D446" s="9" t="n"/>
      <c r="E446" s="10" t="n"/>
      <c r="F446" s="9" t="n"/>
      <c r="G446" s="8" t="n"/>
      <c r="H446" s="8" t="n"/>
      <c r="I446" s="8" t="n"/>
      <c r="J446" s="33" t="n"/>
      <c r="K446" s="33" t="n"/>
      <c r="L446" s="56" t="n"/>
      <c r="M446" s="32">
        <f>IF(P446&lt;&gt;"OK","",IF(H446="Cancelado","",IF(H446="Concluído",K446-B446,Resumo!$H$3-B446)))</f>
      </c>
      <c r="N446" s="6">
        <f>IF(P446="","",IF(P446&lt;&gt;"OK","Revisar dados",IF(H446="Cancelado","Cancelado",IF(H446="Concluído",IF(K446&gt;J446,"Concluído em atraso","Concluído"),IF(J446&lt;Resumo!$H$3,"Atrasado",IF(J446-Resumo!$H$3&lt;=3,"Vence em até 3 dias","No prazo"))))))</f>
      </c>
      <c r="O446" s="9" t="n"/>
      <c r="P446" s="9">
        <f>IF(COUNTA(A446:L446,O446)=0,"",IFERROR(IF(AND(A446&lt;&gt;"",COUNTIF($A$6:$A$1000,A446)=1,F446&lt;&gt;"",ISNUMBER(Resumo!$H$3),ISNUMBER(B446),B446&gt;=1,B446=INT(B446),B446&lt;=Resumo!$H$3,AND(COUNTIF(Listas!$C$6:$C$105,C446)&gt;=1,C446&lt;&gt;"",COUNTIF(Listas!$A$6:$A$105,G446)=1,G446&lt;&gt;"",OR(H446="A fazer",H446="Em andamento",H446="Aguardando cliente",H446="Aguardando pagamento",H446="Concluído",H446="Cancelado"),OR(I446="Alta",I446="Média",I446="Baixa")),IF(H446="Concluído",AND(ISNUMBER(K446),K446&gt;=B446,K446&lt;=Resumo!$H$3),IF(H446="Cancelado",OR(K446="",AND(ISNUMBER(K446),K446&gt;=B446,K446&lt;=Resumo!$H$3)),K446="")),IF(H446="Cancelado",OR(J446="",AND(ISNUMBER(J446),J446&gt;=B446)),AND(ISNUMBER(J446),J446&gt;=B446)),ISNUMBER(L446),L446&gt;=0),"OK","Revisar dados"),"Revisar dados"))</f>
      </c>
    </row>
    <row r="447">
      <c r="A447" s="13"/>
      <c r="B447" s="33" t="n"/>
      <c r="C447" s="8" t="n"/>
      <c r="D447" s="9" t="n"/>
      <c r="E447" s="10" t="n"/>
      <c r="F447" s="9" t="n"/>
      <c r="G447" s="8" t="n"/>
      <c r="H447" s="8" t="n"/>
      <c r="I447" s="8" t="n"/>
      <c r="J447" s="33" t="n"/>
      <c r="K447" s="33" t="n"/>
      <c r="L447" s="56" t="n"/>
      <c r="M447" s="34">
        <f>IF(P447&lt;&gt;"OK","",IF(H447="Cancelado","",IF(H447="Concluído",K447-B447,Resumo!$H$3-B447)))</f>
      </c>
      <c r="N447" s="13">
        <f>IF(P447="","",IF(P447&lt;&gt;"OK","Revisar dados",IF(H447="Cancelado","Cancelado",IF(H447="Concluído",IF(K447&gt;J447,"Concluído em atraso","Concluído"),IF(J447&lt;Resumo!$H$3,"Atrasado",IF(J447-Resumo!$H$3&lt;=3,"Vence em até 3 dias","No prazo"))))))</f>
      </c>
      <c r="O447" s="9" t="n"/>
      <c r="P447" s="9">
        <f>IF(COUNTA(A447:L447,O447)=0,"",IFERROR(IF(AND(A447&lt;&gt;"",COUNTIF($A$6:$A$1000,A447)=1,F447&lt;&gt;"",ISNUMBER(Resumo!$H$3),ISNUMBER(B447),B447&gt;=1,B447=INT(B447),B447&lt;=Resumo!$H$3,AND(COUNTIF(Listas!$C$6:$C$105,C447)&gt;=1,C447&lt;&gt;"",COUNTIF(Listas!$A$6:$A$105,G447)=1,G447&lt;&gt;"",OR(H447="A fazer",H447="Em andamento",H447="Aguardando cliente",H447="Aguardando pagamento",H447="Concluído",H447="Cancelado"),OR(I447="Alta",I447="Média",I447="Baixa")),IF(H447="Concluído",AND(ISNUMBER(K447),K447&gt;=B447,K447&lt;=Resumo!$H$3),IF(H447="Cancelado",OR(K447="",AND(ISNUMBER(K447),K447&gt;=B447,K447&lt;=Resumo!$H$3)),K447="")),IF(H447="Cancelado",OR(J447="",AND(ISNUMBER(J447),J447&gt;=B447)),AND(ISNUMBER(J447),J447&gt;=B447)),ISNUMBER(L447),L447&gt;=0),"OK","Revisar dados"),"Revisar dados"))</f>
      </c>
    </row>
    <row r="448">
      <c r="A448" s="6"/>
      <c r="B448" s="33" t="n"/>
      <c r="C448" s="8" t="n"/>
      <c r="D448" s="9" t="n"/>
      <c r="E448" s="10" t="n"/>
      <c r="F448" s="9" t="n"/>
      <c r="G448" s="8" t="n"/>
      <c r="H448" s="8" t="n"/>
      <c r="I448" s="8" t="n"/>
      <c r="J448" s="33" t="n"/>
      <c r="K448" s="33" t="n"/>
      <c r="L448" s="56" t="n"/>
      <c r="M448" s="32">
        <f>IF(P448&lt;&gt;"OK","",IF(H448="Cancelado","",IF(H448="Concluído",K448-B448,Resumo!$H$3-B448)))</f>
      </c>
      <c r="N448" s="6">
        <f>IF(P448="","",IF(P448&lt;&gt;"OK","Revisar dados",IF(H448="Cancelado","Cancelado",IF(H448="Concluído",IF(K448&gt;J448,"Concluído em atraso","Concluído"),IF(J448&lt;Resumo!$H$3,"Atrasado",IF(J448-Resumo!$H$3&lt;=3,"Vence em até 3 dias","No prazo"))))))</f>
      </c>
      <c r="O448" s="9" t="n"/>
      <c r="P448" s="9">
        <f>IF(COUNTA(A448:L448,O448)=0,"",IFERROR(IF(AND(A448&lt;&gt;"",COUNTIF($A$6:$A$1000,A448)=1,F448&lt;&gt;"",ISNUMBER(Resumo!$H$3),ISNUMBER(B448),B448&gt;=1,B448=INT(B448),B448&lt;=Resumo!$H$3,AND(COUNTIF(Listas!$C$6:$C$105,C448)&gt;=1,C448&lt;&gt;"",COUNTIF(Listas!$A$6:$A$105,G448)=1,G448&lt;&gt;"",OR(H448="A fazer",H448="Em andamento",H448="Aguardando cliente",H448="Aguardando pagamento",H448="Concluído",H448="Cancelado"),OR(I448="Alta",I448="Média",I448="Baixa")),IF(H448="Concluído",AND(ISNUMBER(K448),K448&gt;=B448,K448&lt;=Resumo!$H$3),IF(H448="Cancelado",OR(K448="",AND(ISNUMBER(K448),K448&gt;=B448,K448&lt;=Resumo!$H$3)),K448="")),IF(H448="Cancelado",OR(J448="",AND(ISNUMBER(J448),J448&gt;=B448)),AND(ISNUMBER(J448),J448&gt;=B448)),ISNUMBER(L448),L448&gt;=0),"OK","Revisar dados"),"Revisar dados"))</f>
      </c>
    </row>
    <row r="449">
      <c r="A449" s="13"/>
      <c r="B449" s="33" t="n"/>
      <c r="C449" s="8" t="n"/>
      <c r="D449" s="9" t="n"/>
      <c r="E449" s="10" t="n"/>
      <c r="F449" s="9" t="n"/>
      <c r="G449" s="8" t="n"/>
      <c r="H449" s="8" t="n"/>
      <c r="I449" s="8" t="n"/>
      <c r="J449" s="33" t="n"/>
      <c r="K449" s="33" t="n"/>
      <c r="L449" s="56" t="n"/>
      <c r="M449" s="34">
        <f>IF(P449&lt;&gt;"OK","",IF(H449="Cancelado","",IF(H449="Concluído",K449-B449,Resumo!$H$3-B449)))</f>
      </c>
      <c r="N449" s="13">
        <f>IF(P449="","",IF(P449&lt;&gt;"OK","Revisar dados",IF(H449="Cancelado","Cancelado",IF(H449="Concluído",IF(K449&gt;J449,"Concluído em atraso","Concluído"),IF(J449&lt;Resumo!$H$3,"Atrasado",IF(J449-Resumo!$H$3&lt;=3,"Vence em até 3 dias","No prazo"))))))</f>
      </c>
      <c r="O449" s="9" t="n"/>
      <c r="P449" s="9">
        <f>IF(COUNTA(A449:L449,O449)=0,"",IFERROR(IF(AND(A449&lt;&gt;"",COUNTIF($A$6:$A$1000,A449)=1,F449&lt;&gt;"",ISNUMBER(Resumo!$H$3),ISNUMBER(B449),B449&gt;=1,B449=INT(B449),B449&lt;=Resumo!$H$3,AND(COUNTIF(Listas!$C$6:$C$105,C449)&gt;=1,C449&lt;&gt;"",COUNTIF(Listas!$A$6:$A$105,G449)=1,G449&lt;&gt;"",OR(H449="A fazer",H449="Em andamento",H449="Aguardando cliente",H449="Aguardando pagamento",H449="Concluído",H449="Cancelado"),OR(I449="Alta",I449="Média",I449="Baixa")),IF(H449="Concluído",AND(ISNUMBER(K449),K449&gt;=B449,K449&lt;=Resumo!$H$3),IF(H449="Cancelado",OR(K449="",AND(ISNUMBER(K449),K449&gt;=B449,K449&lt;=Resumo!$H$3)),K449="")),IF(H449="Cancelado",OR(J449="",AND(ISNUMBER(J449),J449&gt;=B449)),AND(ISNUMBER(J449),J449&gt;=B449)),ISNUMBER(L449),L449&gt;=0),"OK","Revisar dados"),"Revisar dados"))</f>
      </c>
    </row>
    <row r="450">
      <c r="A450" s="6"/>
      <c r="B450" s="33" t="n"/>
      <c r="C450" s="8" t="n"/>
      <c r="D450" s="9" t="n"/>
      <c r="E450" s="10" t="n"/>
      <c r="F450" s="9" t="n"/>
      <c r="G450" s="8" t="n"/>
      <c r="H450" s="8" t="n"/>
      <c r="I450" s="8" t="n"/>
      <c r="J450" s="33" t="n"/>
      <c r="K450" s="33" t="n"/>
      <c r="L450" s="56" t="n"/>
      <c r="M450" s="32">
        <f>IF(P450&lt;&gt;"OK","",IF(H450="Cancelado","",IF(H450="Concluído",K450-B450,Resumo!$H$3-B450)))</f>
      </c>
      <c r="N450" s="6">
        <f>IF(P450="","",IF(P450&lt;&gt;"OK","Revisar dados",IF(H450="Cancelado","Cancelado",IF(H450="Concluído",IF(K450&gt;J450,"Concluído em atraso","Concluído"),IF(J450&lt;Resumo!$H$3,"Atrasado",IF(J450-Resumo!$H$3&lt;=3,"Vence em até 3 dias","No prazo"))))))</f>
      </c>
      <c r="O450" s="9" t="n"/>
      <c r="P450" s="9">
        <f>IF(COUNTA(A450:L450,O450)=0,"",IFERROR(IF(AND(A450&lt;&gt;"",COUNTIF($A$6:$A$1000,A450)=1,F450&lt;&gt;"",ISNUMBER(Resumo!$H$3),ISNUMBER(B450),B450&gt;=1,B450=INT(B450),B450&lt;=Resumo!$H$3,AND(COUNTIF(Listas!$C$6:$C$105,C450)&gt;=1,C450&lt;&gt;"",COUNTIF(Listas!$A$6:$A$105,G450)=1,G450&lt;&gt;"",OR(H450="A fazer",H450="Em andamento",H450="Aguardando cliente",H450="Aguardando pagamento",H450="Concluído",H450="Cancelado"),OR(I450="Alta",I450="Média",I450="Baixa")),IF(H450="Concluído",AND(ISNUMBER(K450),K450&gt;=B450,K450&lt;=Resumo!$H$3),IF(H450="Cancelado",OR(K450="",AND(ISNUMBER(K450),K450&gt;=B450,K450&lt;=Resumo!$H$3)),K450="")),IF(H450="Cancelado",OR(J450="",AND(ISNUMBER(J450),J450&gt;=B450)),AND(ISNUMBER(J450),J450&gt;=B450)),ISNUMBER(L450),L450&gt;=0),"OK","Revisar dados"),"Revisar dados"))</f>
      </c>
    </row>
    <row r="451">
      <c r="A451" s="13"/>
      <c r="B451" s="33" t="n"/>
      <c r="C451" s="8" t="n"/>
      <c r="D451" s="9" t="n"/>
      <c r="E451" s="10" t="n"/>
      <c r="F451" s="9" t="n"/>
      <c r="G451" s="8" t="n"/>
      <c r="H451" s="8" t="n"/>
      <c r="I451" s="8" t="n"/>
      <c r="J451" s="33" t="n"/>
      <c r="K451" s="33" t="n"/>
      <c r="L451" s="56" t="n"/>
      <c r="M451" s="34">
        <f>IF(P451&lt;&gt;"OK","",IF(H451="Cancelado","",IF(H451="Concluído",K451-B451,Resumo!$H$3-B451)))</f>
      </c>
      <c r="N451" s="13">
        <f>IF(P451="","",IF(P451&lt;&gt;"OK","Revisar dados",IF(H451="Cancelado","Cancelado",IF(H451="Concluído",IF(K451&gt;J451,"Concluído em atraso","Concluído"),IF(J451&lt;Resumo!$H$3,"Atrasado",IF(J451-Resumo!$H$3&lt;=3,"Vence em até 3 dias","No prazo"))))))</f>
      </c>
      <c r="O451" s="9" t="n"/>
      <c r="P451" s="9">
        <f>IF(COUNTA(A451:L451,O451)=0,"",IFERROR(IF(AND(A451&lt;&gt;"",COUNTIF($A$6:$A$1000,A451)=1,F451&lt;&gt;"",ISNUMBER(Resumo!$H$3),ISNUMBER(B451),B451&gt;=1,B451=INT(B451),B451&lt;=Resumo!$H$3,AND(COUNTIF(Listas!$C$6:$C$105,C451)&gt;=1,C451&lt;&gt;"",COUNTIF(Listas!$A$6:$A$105,G451)=1,G451&lt;&gt;"",OR(H451="A fazer",H451="Em andamento",H451="Aguardando cliente",H451="Aguardando pagamento",H451="Concluído",H451="Cancelado"),OR(I451="Alta",I451="Média",I451="Baixa")),IF(H451="Concluído",AND(ISNUMBER(K451),K451&gt;=B451,K451&lt;=Resumo!$H$3),IF(H451="Cancelado",OR(K451="",AND(ISNUMBER(K451),K451&gt;=B451,K451&lt;=Resumo!$H$3)),K451="")),IF(H451="Cancelado",OR(J451="",AND(ISNUMBER(J451),J451&gt;=B451)),AND(ISNUMBER(J451),J451&gt;=B451)),ISNUMBER(L451),L451&gt;=0),"OK","Revisar dados"),"Revisar dados"))</f>
      </c>
    </row>
    <row r="452">
      <c r="A452" s="6"/>
      <c r="B452" s="33" t="n"/>
      <c r="C452" s="8" t="n"/>
      <c r="D452" s="9" t="n"/>
      <c r="E452" s="10" t="n"/>
      <c r="F452" s="9" t="n"/>
      <c r="G452" s="8" t="n"/>
      <c r="H452" s="8" t="n"/>
      <c r="I452" s="8" t="n"/>
      <c r="J452" s="33" t="n"/>
      <c r="K452" s="33" t="n"/>
      <c r="L452" s="56" t="n"/>
      <c r="M452" s="32">
        <f>IF(P452&lt;&gt;"OK","",IF(H452="Cancelado","",IF(H452="Concluído",K452-B452,Resumo!$H$3-B452)))</f>
      </c>
      <c r="N452" s="6">
        <f>IF(P452="","",IF(P452&lt;&gt;"OK","Revisar dados",IF(H452="Cancelado","Cancelado",IF(H452="Concluído",IF(K452&gt;J452,"Concluído em atraso","Concluído"),IF(J452&lt;Resumo!$H$3,"Atrasado",IF(J452-Resumo!$H$3&lt;=3,"Vence em até 3 dias","No prazo"))))))</f>
      </c>
      <c r="O452" s="9" t="n"/>
      <c r="P452" s="9">
        <f>IF(COUNTA(A452:L452,O452)=0,"",IFERROR(IF(AND(A452&lt;&gt;"",COUNTIF($A$6:$A$1000,A452)=1,F452&lt;&gt;"",ISNUMBER(Resumo!$H$3),ISNUMBER(B452),B452&gt;=1,B452=INT(B452),B452&lt;=Resumo!$H$3,AND(COUNTIF(Listas!$C$6:$C$105,C452)&gt;=1,C452&lt;&gt;"",COUNTIF(Listas!$A$6:$A$105,G452)=1,G452&lt;&gt;"",OR(H452="A fazer",H452="Em andamento",H452="Aguardando cliente",H452="Aguardando pagamento",H452="Concluído",H452="Cancelado"),OR(I452="Alta",I452="Média",I452="Baixa")),IF(H452="Concluído",AND(ISNUMBER(K452),K452&gt;=B452,K452&lt;=Resumo!$H$3),IF(H452="Cancelado",OR(K452="",AND(ISNUMBER(K452),K452&gt;=B452,K452&lt;=Resumo!$H$3)),K452="")),IF(H452="Cancelado",OR(J452="",AND(ISNUMBER(J452),J452&gt;=B452)),AND(ISNUMBER(J452),J452&gt;=B452)),ISNUMBER(L452),L452&gt;=0),"OK","Revisar dados"),"Revisar dados"))</f>
      </c>
    </row>
    <row r="453">
      <c r="A453" s="13"/>
      <c r="B453" s="33" t="n"/>
      <c r="C453" s="8" t="n"/>
      <c r="D453" s="9" t="n"/>
      <c r="E453" s="10" t="n"/>
      <c r="F453" s="9" t="n"/>
      <c r="G453" s="8" t="n"/>
      <c r="H453" s="8" t="n"/>
      <c r="I453" s="8" t="n"/>
      <c r="J453" s="33" t="n"/>
      <c r="K453" s="33" t="n"/>
      <c r="L453" s="56" t="n"/>
      <c r="M453" s="34">
        <f>IF(P453&lt;&gt;"OK","",IF(H453="Cancelado","",IF(H453="Concluído",K453-B453,Resumo!$H$3-B453)))</f>
      </c>
      <c r="N453" s="13">
        <f>IF(P453="","",IF(P453&lt;&gt;"OK","Revisar dados",IF(H453="Cancelado","Cancelado",IF(H453="Concluído",IF(K453&gt;J453,"Concluído em atraso","Concluído"),IF(J453&lt;Resumo!$H$3,"Atrasado",IF(J453-Resumo!$H$3&lt;=3,"Vence em até 3 dias","No prazo"))))))</f>
      </c>
      <c r="O453" s="9" t="n"/>
      <c r="P453" s="9">
        <f>IF(COUNTA(A453:L453,O453)=0,"",IFERROR(IF(AND(A453&lt;&gt;"",COUNTIF($A$6:$A$1000,A453)=1,F453&lt;&gt;"",ISNUMBER(Resumo!$H$3),ISNUMBER(B453),B453&gt;=1,B453=INT(B453),B453&lt;=Resumo!$H$3,AND(COUNTIF(Listas!$C$6:$C$105,C453)&gt;=1,C453&lt;&gt;"",COUNTIF(Listas!$A$6:$A$105,G453)=1,G453&lt;&gt;"",OR(H453="A fazer",H453="Em andamento",H453="Aguardando cliente",H453="Aguardando pagamento",H453="Concluído",H453="Cancelado"),OR(I453="Alta",I453="Média",I453="Baixa")),IF(H453="Concluído",AND(ISNUMBER(K453),K453&gt;=B453,K453&lt;=Resumo!$H$3),IF(H453="Cancelado",OR(K453="",AND(ISNUMBER(K453),K453&gt;=B453,K453&lt;=Resumo!$H$3)),K453="")),IF(H453="Cancelado",OR(J453="",AND(ISNUMBER(J453),J453&gt;=B453)),AND(ISNUMBER(J453),J453&gt;=B453)),ISNUMBER(L453),L453&gt;=0),"OK","Revisar dados"),"Revisar dados"))</f>
      </c>
    </row>
    <row r="454">
      <c r="A454" s="6"/>
      <c r="B454" s="33" t="n"/>
      <c r="C454" s="8" t="n"/>
      <c r="D454" s="9" t="n"/>
      <c r="E454" s="10" t="n"/>
      <c r="F454" s="9" t="n"/>
      <c r="G454" s="8" t="n"/>
      <c r="H454" s="8" t="n"/>
      <c r="I454" s="8" t="n"/>
      <c r="J454" s="33" t="n"/>
      <c r="K454" s="33" t="n"/>
      <c r="L454" s="56" t="n"/>
      <c r="M454" s="32">
        <f>IF(P454&lt;&gt;"OK","",IF(H454="Cancelado","",IF(H454="Concluído",K454-B454,Resumo!$H$3-B454)))</f>
      </c>
      <c r="N454" s="6">
        <f>IF(P454="","",IF(P454&lt;&gt;"OK","Revisar dados",IF(H454="Cancelado","Cancelado",IF(H454="Concluído",IF(K454&gt;J454,"Concluído em atraso","Concluído"),IF(J454&lt;Resumo!$H$3,"Atrasado",IF(J454-Resumo!$H$3&lt;=3,"Vence em até 3 dias","No prazo"))))))</f>
      </c>
      <c r="O454" s="9" t="n"/>
      <c r="P454" s="9">
        <f>IF(COUNTA(A454:L454,O454)=0,"",IFERROR(IF(AND(A454&lt;&gt;"",COUNTIF($A$6:$A$1000,A454)=1,F454&lt;&gt;"",ISNUMBER(Resumo!$H$3),ISNUMBER(B454),B454&gt;=1,B454=INT(B454),B454&lt;=Resumo!$H$3,AND(COUNTIF(Listas!$C$6:$C$105,C454)&gt;=1,C454&lt;&gt;"",COUNTIF(Listas!$A$6:$A$105,G454)=1,G454&lt;&gt;"",OR(H454="A fazer",H454="Em andamento",H454="Aguardando cliente",H454="Aguardando pagamento",H454="Concluído",H454="Cancelado"),OR(I454="Alta",I454="Média",I454="Baixa")),IF(H454="Concluído",AND(ISNUMBER(K454),K454&gt;=B454,K454&lt;=Resumo!$H$3),IF(H454="Cancelado",OR(K454="",AND(ISNUMBER(K454),K454&gt;=B454,K454&lt;=Resumo!$H$3)),K454="")),IF(H454="Cancelado",OR(J454="",AND(ISNUMBER(J454),J454&gt;=B454)),AND(ISNUMBER(J454),J454&gt;=B454)),ISNUMBER(L454),L454&gt;=0),"OK","Revisar dados"),"Revisar dados"))</f>
      </c>
    </row>
    <row r="455">
      <c r="A455" s="13"/>
      <c r="B455" s="33" t="n"/>
      <c r="C455" s="8" t="n"/>
      <c r="D455" s="9" t="n"/>
      <c r="E455" s="10" t="n"/>
      <c r="F455" s="9" t="n"/>
      <c r="G455" s="8" t="n"/>
      <c r="H455" s="8" t="n"/>
      <c r="I455" s="8" t="n"/>
      <c r="J455" s="33" t="n"/>
      <c r="K455" s="33" t="n"/>
      <c r="L455" s="56" t="n"/>
      <c r="M455" s="34">
        <f>IF(P455&lt;&gt;"OK","",IF(H455="Cancelado","",IF(H455="Concluído",K455-B455,Resumo!$H$3-B455)))</f>
      </c>
      <c r="N455" s="13">
        <f>IF(P455="","",IF(P455&lt;&gt;"OK","Revisar dados",IF(H455="Cancelado","Cancelado",IF(H455="Concluído",IF(K455&gt;J455,"Concluído em atraso","Concluído"),IF(J455&lt;Resumo!$H$3,"Atrasado",IF(J455-Resumo!$H$3&lt;=3,"Vence em até 3 dias","No prazo"))))))</f>
      </c>
      <c r="O455" s="9" t="n"/>
      <c r="P455" s="9">
        <f>IF(COUNTA(A455:L455,O455)=0,"",IFERROR(IF(AND(A455&lt;&gt;"",COUNTIF($A$6:$A$1000,A455)=1,F455&lt;&gt;"",ISNUMBER(Resumo!$H$3),ISNUMBER(B455),B455&gt;=1,B455=INT(B455),B455&lt;=Resumo!$H$3,AND(COUNTIF(Listas!$C$6:$C$105,C455)&gt;=1,C455&lt;&gt;"",COUNTIF(Listas!$A$6:$A$105,G455)=1,G455&lt;&gt;"",OR(H455="A fazer",H455="Em andamento",H455="Aguardando cliente",H455="Aguardando pagamento",H455="Concluído",H455="Cancelado"),OR(I455="Alta",I455="Média",I455="Baixa")),IF(H455="Concluído",AND(ISNUMBER(K455),K455&gt;=B455,K455&lt;=Resumo!$H$3),IF(H455="Cancelado",OR(K455="",AND(ISNUMBER(K455),K455&gt;=B455,K455&lt;=Resumo!$H$3)),K455="")),IF(H455="Cancelado",OR(J455="",AND(ISNUMBER(J455),J455&gt;=B455)),AND(ISNUMBER(J455),J455&gt;=B455)),ISNUMBER(L455),L455&gt;=0),"OK","Revisar dados"),"Revisar dados"))</f>
      </c>
    </row>
    <row r="456">
      <c r="A456" s="6"/>
      <c r="B456" s="33" t="n"/>
      <c r="C456" s="8" t="n"/>
      <c r="D456" s="9" t="n"/>
      <c r="E456" s="10" t="n"/>
      <c r="F456" s="9" t="n"/>
      <c r="G456" s="8" t="n"/>
      <c r="H456" s="8" t="n"/>
      <c r="I456" s="8" t="n"/>
      <c r="J456" s="33" t="n"/>
      <c r="K456" s="33" t="n"/>
      <c r="L456" s="56" t="n"/>
      <c r="M456" s="32">
        <f>IF(P456&lt;&gt;"OK","",IF(H456="Cancelado","",IF(H456="Concluído",K456-B456,Resumo!$H$3-B456)))</f>
      </c>
      <c r="N456" s="6">
        <f>IF(P456="","",IF(P456&lt;&gt;"OK","Revisar dados",IF(H456="Cancelado","Cancelado",IF(H456="Concluído",IF(K456&gt;J456,"Concluído em atraso","Concluído"),IF(J456&lt;Resumo!$H$3,"Atrasado",IF(J456-Resumo!$H$3&lt;=3,"Vence em até 3 dias","No prazo"))))))</f>
      </c>
      <c r="O456" s="9" t="n"/>
      <c r="P456" s="9">
        <f>IF(COUNTA(A456:L456,O456)=0,"",IFERROR(IF(AND(A456&lt;&gt;"",COUNTIF($A$6:$A$1000,A456)=1,F456&lt;&gt;"",ISNUMBER(Resumo!$H$3),ISNUMBER(B456),B456&gt;=1,B456=INT(B456),B456&lt;=Resumo!$H$3,AND(COUNTIF(Listas!$C$6:$C$105,C456)&gt;=1,C456&lt;&gt;"",COUNTIF(Listas!$A$6:$A$105,G456)=1,G456&lt;&gt;"",OR(H456="A fazer",H456="Em andamento",H456="Aguardando cliente",H456="Aguardando pagamento",H456="Concluído",H456="Cancelado"),OR(I456="Alta",I456="Média",I456="Baixa")),IF(H456="Concluído",AND(ISNUMBER(K456),K456&gt;=B456,K456&lt;=Resumo!$H$3),IF(H456="Cancelado",OR(K456="",AND(ISNUMBER(K456),K456&gt;=B456,K456&lt;=Resumo!$H$3)),K456="")),IF(H456="Cancelado",OR(J456="",AND(ISNUMBER(J456),J456&gt;=B456)),AND(ISNUMBER(J456),J456&gt;=B456)),ISNUMBER(L456),L456&gt;=0),"OK","Revisar dados"),"Revisar dados"))</f>
      </c>
    </row>
    <row r="457">
      <c r="A457" s="13"/>
      <c r="B457" s="33" t="n"/>
      <c r="C457" s="8" t="n"/>
      <c r="D457" s="9" t="n"/>
      <c r="E457" s="10" t="n"/>
      <c r="F457" s="9" t="n"/>
      <c r="G457" s="8" t="n"/>
      <c r="H457" s="8" t="n"/>
      <c r="I457" s="8" t="n"/>
      <c r="J457" s="33" t="n"/>
      <c r="K457" s="33" t="n"/>
      <c r="L457" s="56" t="n"/>
      <c r="M457" s="34">
        <f>IF(P457&lt;&gt;"OK","",IF(H457="Cancelado","",IF(H457="Concluído",K457-B457,Resumo!$H$3-B457)))</f>
      </c>
      <c r="N457" s="13">
        <f>IF(P457="","",IF(P457&lt;&gt;"OK","Revisar dados",IF(H457="Cancelado","Cancelado",IF(H457="Concluído",IF(K457&gt;J457,"Concluído em atraso","Concluído"),IF(J457&lt;Resumo!$H$3,"Atrasado",IF(J457-Resumo!$H$3&lt;=3,"Vence em até 3 dias","No prazo"))))))</f>
      </c>
      <c r="O457" s="9" t="n"/>
      <c r="P457" s="9">
        <f>IF(COUNTA(A457:L457,O457)=0,"",IFERROR(IF(AND(A457&lt;&gt;"",COUNTIF($A$6:$A$1000,A457)=1,F457&lt;&gt;"",ISNUMBER(Resumo!$H$3),ISNUMBER(B457),B457&gt;=1,B457=INT(B457),B457&lt;=Resumo!$H$3,AND(COUNTIF(Listas!$C$6:$C$105,C457)&gt;=1,C457&lt;&gt;"",COUNTIF(Listas!$A$6:$A$105,G457)=1,G457&lt;&gt;"",OR(H457="A fazer",H457="Em andamento",H457="Aguardando cliente",H457="Aguardando pagamento",H457="Concluído",H457="Cancelado"),OR(I457="Alta",I457="Média",I457="Baixa")),IF(H457="Concluído",AND(ISNUMBER(K457),K457&gt;=B457,K457&lt;=Resumo!$H$3),IF(H457="Cancelado",OR(K457="",AND(ISNUMBER(K457),K457&gt;=B457,K457&lt;=Resumo!$H$3)),K457="")),IF(H457="Cancelado",OR(J457="",AND(ISNUMBER(J457),J457&gt;=B457)),AND(ISNUMBER(J457),J457&gt;=B457)),ISNUMBER(L457),L457&gt;=0),"OK","Revisar dados"),"Revisar dados"))</f>
      </c>
    </row>
    <row r="458">
      <c r="A458" s="6"/>
      <c r="B458" s="33" t="n"/>
      <c r="C458" s="8" t="n"/>
      <c r="D458" s="9" t="n"/>
      <c r="E458" s="10" t="n"/>
      <c r="F458" s="9" t="n"/>
      <c r="G458" s="8" t="n"/>
      <c r="H458" s="8" t="n"/>
      <c r="I458" s="8" t="n"/>
      <c r="J458" s="33" t="n"/>
      <c r="K458" s="33" t="n"/>
      <c r="L458" s="56" t="n"/>
      <c r="M458" s="32">
        <f>IF(P458&lt;&gt;"OK","",IF(H458="Cancelado","",IF(H458="Concluído",K458-B458,Resumo!$H$3-B458)))</f>
      </c>
      <c r="N458" s="6">
        <f>IF(P458="","",IF(P458&lt;&gt;"OK","Revisar dados",IF(H458="Cancelado","Cancelado",IF(H458="Concluído",IF(K458&gt;J458,"Concluído em atraso","Concluído"),IF(J458&lt;Resumo!$H$3,"Atrasado",IF(J458-Resumo!$H$3&lt;=3,"Vence em até 3 dias","No prazo"))))))</f>
      </c>
      <c r="O458" s="9" t="n"/>
      <c r="P458" s="9">
        <f>IF(COUNTA(A458:L458,O458)=0,"",IFERROR(IF(AND(A458&lt;&gt;"",COUNTIF($A$6:$A$1000,A458)=1,F458&lt;&gt;"",ISNUMBER(Resumo!$H$3),ISNUMBER(B458),B458&gt;=1,B458=INT(B458),B458&lt;=Resumo!$H$3,AND(COUNTIF(Listas!$C$6:$C$105,C458)&gt;=1,C458&lt;&gt;"",COUNTIF(Listas!$A$6:$A$105,G458)=1,G458&lt;&gt;"",OR(H458="A fazer",H458="Em andamento",H458="Aguardando cliente",H458="Aguardando pagamento",H458="Concluído",H458="Cancelado"),OR(I458="Alta",I458="Média",I458="Baixa")),IF(H458="Concluído",AND(ISNUMBER(K458),K458&gt;=B458,K458&lt;=Resumo!$H$3),IF(H458="Cancelado",OR(K458="",AND(ISNUMBER(K458),K458&gt;=B458,K458&lt;=Resumo!$H$3)),K458="")),IF(H458="Cancelado",OR(J458="",AND(ISNUMBER(J458),J458&gt;=B458)),AND(ISNUMBER(J458),J458&gt;=B458)),ISNUMBER(L458),L458&gt;=0),"OK","Revisar dados"),"Revisar dados"))</f>
      </c>
    </row>
    <row r="459">
      <c r="A459" s="13"/>
      <c r="B459" s="33" t="n"/>
      <c r="C459" s="8" t="n"/>
      <c r="D459" s="9" t="n"/>
      <c r="E459" s="10" t="n"/>
      <c r="F459" s="9" t="n"/>
      <c r="G459" s="8" t="n"/>
      <c r="H459" s="8" t="n"/>
      <c r="I459" s="8" t="n"/>
      <c r="J459" s="33" t="n"/>
      <c r="K459" s="33" t="n"/>
      <c r="L459" s="56" t="n"/>
      <c r="M459" s="34">
        <f>IF(P459&lt;&gt;"OK","",IF(H459="Cancelado","",IF(H459="Concluído",K459-B459,Resumo!$H$3-B459)))</f>
      </c>
      <c r="N459" s="13">
        <f>IF(P459="","",IF(P459&lt;&gt;"OK","Revisar dados",IF(H459="Cancelado","Cancelado",IF(H459="Concluído",IF(K459&gt;J459,"Concluído em atraso","Concluído"),IF(J459&lt;Resumo!$H$3,"Atrasado",IF(J459-Resumo!$H$3&lt;=3,"Vence em até 3 dias","No prazo"))))))</f>
      </c>
      <c r="O459" s="9" t="n"/>
      <c r="P459" s="9">
        <f>IF(COUNTA(A459:L459,O459)=0,"",IFERROR(IF(AND(A459&lt;&gt;"",COUNTIF($A$6:$A$1000,A459)=1,F459&lt;&gt;"",ISNUMBER(Resumo!$H$3),ISNUMBER(B459),B459&gt;=1,B459=INT(B459),B459&lt;=Resumo!$H$3,AND(COUNTIF(Listas!$C$6:$C$105,C459)&gt;=1,C459&lt;&gt;"",COUNTIF(Listas!$A$6:$A$105,G459)=1,G459&lt;&gt;"",OR(H459="A fazer",H459="Em andamento",H459="Aguardando cliente",H459="Aguardando pagamento",H459="Concluído",H459="Cancelado"),OR(I459="Alta",I459="Média",I459="Baixa")),IF(H459="Concluído",AND(ISNUMBER(K459),K459&gt;=B459,K459&lt;=Resumo!$H$3),IF(H459="Cancelado",OR(K459="",AND(ISNUMBER(K459),K459&gt;=B459,K459&lt;=Resumo!$H$3)),K459="")),IF(H459="Cancelado",OR(J459="",AND(ISNUMBER(J459),J459&gt;=B459)),AND(ISNUMBER(J459),J459&gt;=B459)),ISNUMBER(L459),L459&gt;=0),"OK","Revisar dados"),"Revisar dados"))</f>
      </c>
    </row>
    <row r="460">
      <c r="A460" s="6"/>
      <c r="B460" s="33" t="n"/>
      <c r="C460" s="8" t="n"/>
      <c r="D460" s="9" t="n"/>
      <c r="E460" s="10" t="n"/>
      <c r="F460" s="9" t="n"/>
      <c r="G460" s="8" t="n"/>
      <c r="H460" s="8" t="n"/>
      <c r="I460" s="8" t="n"/>
      <c r="J460" s="33" t="n"/>
      <c r="K460" s="33" t="n"/>
      <c r="L460" s="56" t="n"/>
      <c r="M460" s="32">
        <f>IF(P460&lt;&gt;"OK","",IF(H460="Cancelado","",IF(H460="Concluído",K460-B460,Resumo!$H$3-B460)))</f>
      </c>
      <c r="N460" s="6">
        <f>IF(P460="","",IF(P460&lt;&gt;"OK","Revisar dados",IF(H460="Cancelado","Cancelado",IF(H460="Concluído",IF(K460&gt;J460,"Concluído em atraso","Concluído"),IF(J460&lt;Resumo!$H$3,"Atrasado",IF(J460-Resumo!$H$3&lt;=3,"Vence em até 3 dias","No prazo"))))))</f>
      </c>
      <c r="O460" s="9" t="n"/>
      <c r="P460" s="9">
        <f>IF(COUNTA(A460:L460,O460)=0,"",IFERROR(IF(AND(A460&lt;&gt;"",COUNTIF($A$6:$A$1000,A460)=1,F460&lt;&gt;"",ISNUMBER(Resumo!$H$3),ISNUMBER(B460),B460&gt;=1,B460=INT(B460),B460&lt;=Resumo!$H$3,AND(COUNTIF(Listas!$C$6:$C$105,C460)&gt;=1,C460&lt;&gt;"",COUNTIF(Listas!$A$6:$A$105,G460)=1,G460&lt;&gt;"",OR(H460="A fazer",H460="Em andamento",H460="Aguardando cliente",H460="Aguardando pagamento",H460="Concluído",H460="Cancelado"),OR(I460="Alta",I460="Média",I460="Baixa")),IF(H460="Concluído",AND(ISNUMBER(K460),K460&gt;=B460,K460&lt;=Resumo!$H$3),IF(H460="Cancelado",OR(K460="",AND(ISNUMBER(K460),K460&gt;=B460,K460&lt;=Resumo!$H$3)),K460="")),IF(H460="Cancelado",OR(J460="",AND(ISNUMBER(J460),J460&gt;=B460)),AND(ISNUMBER(J460),J460&gt;=B460)),ISNUMBER(L460),L460&gt;=0),"OK","Revisar dados"),"Revisar dados"))</f>
      </c>
    </row>
    <row r="461">
      <c r="A461" s="13"/>
      <c r="B461" s="33" t="n"/>
      <c r="C461" s="8" t="n"/>
      <c r="D461" s="9" t="n"/>
      <c r="E461" s="10" t="n"/>
      <c r="F461" s="9" t="n"/>
      <c r="G461" s="8" t="n"/>
      <c r="H461" s="8" t="n"/>
      <c r="I461" s="8" t="n"/>
      <c r="J461" s="33" t="n"/>
      <c r="K461" s="33" t="n"/>
      <c r="L461" s="56" t="n"/>
      <c r="M461" s="34">
        <f>IF(P461&lt;&gt;"OK","",IF(H461="Cancelado","",IF(H461="Concluído",K461-B461,Resumo!$H$3-B461)))</f>
      </c>
      <c r="N461" s="13">
        <f>IF(P461="","",IF(P461&lt;&gt;"OK","Revisar dados",IF(H461="Cancelado","Cancelado",IF(H461="Concluído",IF(K461&gt;J461,"Concluído em atraso","Concluído"),IF(J461&lt;Resumo!$H$3,"Atrasado",IF(J461-Resumo!$H$3&lt;=3,"Vence em até 3 dias","No prazo"))))))</f>
      </c>
      <c r="O461" s="9" t="n"/>
      <c r="P461" s="9">
        <f>IF(COUNTA(A461:L461,O461)=0,"",IFERROR(IF(AND(A461&lt;&gt;"",COUNTIF($A$6:$A$1000,A461)=1,F461&lt;&gt;"",ISNUMBER(Resumo!$H$3),ISNUMBER(B461),B461&gt;=1,B461=INT(B461),B461&lt;=Resumo!$H$3,AND(COUNTIF(Listas!$C$6:$C$105,C461)&gt;=1,C461&lt;&gt;"",COUNTIF(Listas!$A$6:$A$105,G461)=1,G461&lt;&gt;"",OR(H461="A fazer",H461="Em andamento",H461="Aguardando cliente",H461="Aguardando pagamento",H461="Concluído",H461="Cancelado"),OR(I461="Alta",I461="Média",I461="Baixa")),IF(H461="Concluído",AND(ISNUMBER(K461),K461&gt;=B461,K461&lt;=Resumo!$H$3),IF(H461="Cancelado",OR(K461="",AND(ISNUMBER(K461),K461&gt;=B461,K461&lt;=Resumo!$H$3)),K461="")),IF(H461="Cancelado",OR(J461="",AND(ISNUMBER(J461),J461&gt;=B461)),AND(ISNUMBER(J461),J461&gt;=B461)),ISNUMBER(L461),L461&gt;=0),"OK","Revisar dados"),"Revisar dados"))</f>
      </c>
    </row>
    <row r="462">
      <c r="A462" s="6"/>
      <c r="B462" s="33" t="n"/>
      <c r="C462" s="8" t="n"/>
      <c r="D462" s="9" t="n"/>
      <c r="E462" s="10" t="n"/>
      <c r="F462" s="9" t="n"/>
      <c r="G462" s="8" t="n"/>
      <c r="H462" s="8" t="n"/>
      <c r="I462" s="8" t="n"/>
      <c r="J462" s="33" t="n"/>
      <c r="K462" s="33" t="n"/>
      <c r="L462" s="56" t="n"/>
      <c r="M462" s="32">
        <f>IF(P462&lt;&gt;"OK","",IF(H462="Cancelado","",IF(H462="Concluído",K462-B462,Resumo!$H$3-B462)))</f>
      </c>
      <c r="N462" s="6">
        <f>IF(P462="","",IF(P462&lt;&gt;"OK","Revisar dados",IF(H462="Cancelado","Cancelado",IF(H462="Concluído",IF(K462&gt;J462,"Concluído em atraso","Concluído"),IF(J462&lt;Resumo!$H$3,"Atrasado",IF(J462-Resumo!$H$3&lt;=3,"Vence em até 3 dias","No prazo"))))))</f>
      </c>
      <c r="O462" s="9" t="n"/>
      <c r="P462" s="9">
        <f>IF(COUNTA(A462:L462,O462)=0,"",IFERROR(IF(AND(A462&lt;&gt;"",COUNTIF($A$6:$A$1000,A462)=1,F462&lt;&gt;"",ISNUMBER(Resumo!$H$3),ISNUMBER(B462),B462&gt;=1,B462=INT(B462),B462&lt;=Resumo!$H$3,AND(COUNTIF(Listas!$C$6:$C$105,C462)&gt;=1,C462&lt;&gt;"",COUNTIF(Listas!$A$6:$A$105,G462)=1,G462&lt;&gt;"",OR(H462="A fazer",H462="Em andamento",H462="Aguardando cliente",H462="Aguardando pagamento",H462="Concluído",H462="Cancelado"),OR(I462="Alta",I462="Média",I462="Baixa")),IF(H462="Concluído",AND(ISNUMBER(K462),K462&gt;=B462,K462&lt;=Resumo!$H$3),IF(H462="Cancelado",OR(K462="",AND(ISNUMBER(K462),K462&gt;=B462,K462&lt;=Resumo!$H$3)),K462="")),IF(H462="Cancelado",OR(J462="",AND(ISNUMBER(J462),J462&gt;=B462)),AND(ISNUMBER(J462),J462&gt;=B462)),ISNUMBER(L462),L462&gt;=0),"OK","Revisar dados"),"Revisar dados"))</f>
      </c>
    </row>
    <row r="463">
      <c r="A463" s="13"/>
      <c r="B463" s="33" t="n"/>
      <c r="C463" s="8" t="n"/>
      <c r="D463" s="9" t="n"/>
      <c r="E463" s="10" t="n"/>
      <c r="F463" s="9" t="n"/>
      <c r="G463" s="8" t="n"/>
      <c r="H463" s="8" t="n"/>
      <c r="I463" s="8" t="n"/>
      <c r="J463" s="33" t="n"/>
      <c r="K463" s="33" t="n"/>
      <c r="L463" s="56" t="n"/>
      <c r="M463" s="34">
        <f>IF(P463&lt;&gt;"OK","",IF(H463="Cancelado","",IF(H463="Concluído",K463-B463,Resumo!$H$3-B463)))</f>
      </c>
      <c r="N463" s="13">
        <f>IF(P463="","",IF(P463&lt;&gt;"OK","Revisar dados",IF(H463="Cancelado","Cancelado",IF(H463="Concluído",IF(K463&gt;J463,"Concluído em atraso","Concluído"),IF(J463&lt;Resumo!$H$3,"Atrasado",IF(J463-Resumo!$H$3&lt;=3,"Vence em até 3 dias","No prazo"))))))</f>
      </c>
      <c r="O463" s="9" t="n"/>
      <c r="P463" s="9">
        <f>IF(COUNTA(A463:L463,O463)=0,"",IFERROR(IF(AND(A463&lt;&gt;"",COUNTIF($A$6:$A$1000,A463)=1,F463&lt;&gt;"",ISNUMBER(Resumo!$H$3),ISNUMBER(B463),B463&gt;=1,B463=INT(B463),B463&lt;=Resumo!$H$3,AND(COUNTIF(Listas!$C$6:$C$105,C463)&gt;=1,C463&lt;&gt;"",COUNTIF(Listas!$A$6:$A$105,G463)=1,G463&lt;&gt;"",OR(H463="A fazer",H463="Em andamento",H463="Aguardando cliente",H463="Aguardando pagamento",H463="Concluído",H463="Cancelado"),OR(I463="Alta",I463="Média",I463="Baixa")),IF(H463="Concluído",AND(ISNUMBER(K463),K463&gt;=B463,K463&lt;=Resumo!$H$3),IF(H463="Cancelado",OR(K463="",AND(ISNUMBER(K463),K463&gt;=B463,K463&lt;=Resumo!$H$3)),K463="")),IF(H463="Cancelado",OR(J463="",AND(ISNUMBER(J463),J463&gt;=B463)),AND(ISNUMBER(J463),J463&gt;=B463)),ISNUMBER(L463),L463&gt;=0),"OK","Revisar dados"),"Revisar dados"))</f>
      </c>
    </row>
    <row r="464">
      <c r="A464" s="6"/>
      <c r="B464" s="33" t="n"/>
      <c r="C464" s="8" t="n"/>
      <c r="D464" s="9" t="n"/>
      <c r="E464" s="10" t="n"/>
      <c r="F464" s="9" t="n"/>
      <c r="G464" s="8" t="n"/>
      <c r="H464" s="8" t="n"/>
      <c r="I464" s="8" t="n"/>
      <c r="J464" s="33" t="n"/>
      <c r="K464" s="33" t="n"/>
      <c r="L464" s="56" t="n"/>
      <c r="M464" s="32">
        <f>IF(P464&lt;&gt;"OK","",IF(H464="Cancelado","",IF(H464="Concluído",K464-B464,Resumo!$H$3-B464)))</f>
      </c>
      <c r="N464" s="6">
        <f>IF(P464="","",IF(P464&lt;&gt;"OK","Revisar dados",IF(H464="Cancelado","Cancelado",IF(H464="Concluído",IF(K464&gt;J464,"Concluído em atraso","Concluído"),IF(J464&lt;Resumo!$H$3,"Atrasado",IF(J464-Resumo!$H$3&lt;=3,"Vence em até 3 dias","No prazo"))))))</f>
      </c>
      <c r="O464" s="9" t="n"/>
      <c r="P464" s="9">
        <f>IF(COUNTA(A464:L464,O464)=0,"",IFERROR(IF(AND(A464&lt;&gt;"",COUNTIF($A$6:$A$1000,A464)=1,F464&lt;&gt;"",ISNUMBER(Resumo!$H$3),ISNUMBER(B464),B464&gt;=1,B464=INT(B464),B464&lt;=Resumo!$H$3,AND(COUNTIF(Listas!$C$6:$C$105,C464)&gt;=1,C464&lt;&gt;"",COUNTIF(Listas!$A$6:$A$105,G464)=1,G464&lt;&gt;"",OR(H464="A fazer",H464="Em andamento",H464="Aguardando cliente",H464="Aguardando pagamento",H464="Concluído",H464="Cancelado"),OR(I464="Alta",I464="Média",I464="Baixa")),IF(H464="Concluído",AND(ISNUMBER(K464),K464&gt;=B464,K464&lt;=Resumo!$H$3),IF(H464="Cancelado",OR(K464="",AND(ISNUMBER(K464),K464&gt;=B464,K464&lt;=Resumo!$H$3)),K464="")),IF(H464="Cancelado",OR(J464="",AND(ISNUMBER(J464),J464&gt;=B464)),AND(ISNUMBER(J464),J464&gt;=B464)),ISNUMBER(L464),L464&gt;=0),"OK","Revisar dados"),"Revisar dados"))</f>
      </c>
    </row>
    <row r="465">
      <c r="A465" s="13"/>
      <c r="B465" s="33" t="n"/>
      <c r="C465" s="8" t="n"/>
      <c r="D465" s="9" t="n"/>
      <c r="E465" s="10" t="n"/>
      <c r="F465" s="9" t="n"/>
      <c r="G465" s="8" t="n"/>
      <c r="H465" s="8" t="n"/>
      <c r="I465" s="8" t="n"/>
      <c r="J465" s="33" t="n"/>
      <c r="K465" s="33" t="n"/>
      <c r="L465" s="56" t="n"/>
      <c r="M465" s="34">
        <f>IF(P465&lt;&gt;"OK","",IF(H465="Cancelado","",IF(H465="Concluído",K465-B465,Resumo!$H$3-B465)))</f>
      </c>
      <c r="N465" s="13">
        <f>IF(P465="","",IF(P465&lt;&gt;"OK","Revisar dados",IF(H465="Cancelado","Cancelado",IF(H465="Concluído",IF(K465&gt;J465,"Concluído em atraso","Concluído"),IF(J465&lt;Resumo!$H$3,"Atrasado",IF(J465-Resumo!$H$3&lt;=3,"Vence em até 3 dias","No prazo"))))))</f>
      </c>
      <c r="O465" s="9" t="n"/>
      <c r="P465" s="9">
        <f>IF(COUNTA(A465:L465,O465)=0,"",IFERROR(IF(AND(A465&lt;&gt;"",COUNTIF($A$6:$A$1000,A465)=1,F465&lt;&gt;"",ISNUMBER(Resumo!$H$3),ISNUMBER(B465),B465&gt;=1,B465=INT(B465),B465&lt;=Resumo!$H$3,AND(COUNTIF(Listas!$C$6:$C$105,C465)&gt;=1,C465&lt;&gt;"",COUNTIF(Listas!$A$6:$A$105,G465)=1,G465&lt;&gt;"",OR(H465="A fazer",H465="Em andamento",H465="Aguardando cliente",H465="Aguardando pagamento",H465="Concluído",H465="Cancelado"),OR(I465="Alta",I465="Média",I465="Baixa")),IF(H465="Concluído",AND(ISNUMBER(K465),K465&gt;=B465,K465&lt;=Resumo!$H$3),IF(H465="Cancelado",OR(K465="",AND(ISNUMBER(K465),K465&gt;=B465,K465&lt;=Resumo!$H$3)),K465="")),IF(H465="Cancelado",OR(J465="",AND(ISNUMBER(J465),J465&gt;=B465)),AND(ISNUMBER(J465),J465&gt;=B465)),ISNUMBER(L465),L465&gt;=0),"OK","Revisar dados"),"Revisar dados"))</f>
      </c>
    </row>
    <row r="466">
      <c r="A466" s="6"/>
      <c r="B466" s="33" t="n"/>
      <c r="C466" s="8" t="n"/>
      <c r="D466" s="9" t="n"/>
      <c r="E466" s="10" t="n"/>
      <c r="F466" s="9" t="n"/>
      <c r="G466" s="8" t="n"/>
      <c r="H466" s="8" t="n"/>
      <c r="I466" s="8" t="n"/>
      <c r="J466" s="33" t="n"/>
      <c r="K466" s="33" t="n"/>
      <c r="L466" s="56" t="n"/>
      <c r="M466" s="32">
        <f>IF(P466&lt;&gt;"OK","",IF(H466="Cancelado","",IF(H466="Concluído",K466-B466,Resumo!$H$3-B466)))</f>
      </c>
      <c r="N466" s="6">
        <f>IF(P466="","",IF(P466&lt;&gt;"OK","Revisar dados",IF(H466="Cancelado","Cancelado",IF(H466="Concluído",IF(K466&gt;J466,"Concluído em atraso","Concluído"),IF(J466&lt;Resumo!$H$3,"Atrasado",IF(J466-Resumo!$H$3&lt;=3,"Vence em até 3 dias","No prazo"))))))</f>
      </c>
      <c r="O466" s="9" t="n"/>
      <c r="P466" s="9">
        <f>IF(COUNTA(A466:L466,O466)=0,"",IFERROR(IF(AND(A466&lt;&gt;"",COUNTIF($A$6:$A$1000,A466)=1,F466&lt;&gt;"",ISNUMBER(Resumo!$H$3),ISNUMBER(B466),B466&gt;=1,B466=INT(B466),B466&lt;=Resumo!$H$3,AND(COUNTIF(Listas!$C$6:$C$105,C466)&gt;=1,C466&lt;&gt;"",COUNTIF(Listas!$A$6:$A$105,G466)=1,G466&lt;&gt;"",OR(H466="A fazer",H466="Em andamento",H466="Aguardando cliente",H466="Aguardando pagamento",H466="Concluído",H466="Cancelado"),OR(I466="Alta",I466="Média",I466="Baixa")),IF(H466="Concluído",AND(ISNUMBER(K466),K466&gt;=B466,K466&lt;=Resumo!$H$3),IF(H466="Cancelado",OR(K466="",AND(ISNUMBER(K466),K466&gt;=B466,K466&lt;=Resumo!$H$3)),K466="")),IF(H466="Cancelado",OR(J466="",AND(ISNUMBER(J466),J466&gt;=B466)),AND(ISNUMBER(J466),J466&gt;=B466)),ISNUMBER(L466),L466&gt;=0),"OK","Revisar dados"),"Revisar dados"))</f>
      </c>
    </row>
    <row r="467">
      <c r="A467" s="13"/>
      <c r="B467" s="33" t="n"/>
      <c r="C467" s="8" t="n"/>
      <c r="D467" s="9" t="n"/>
      <c r="E467" s="10" t="n"/>
      <c r="F467" s="9" t="n"/>
      <c r="G467" s="8" t="n"/>
      <c r="H467" s="8" t="n"/>
      <c r="I467" s="8" t="n"/>
      <c r="J467" s="33" t="n"/>
      <c r="K467" s="33" t="n"/>
      <c r="L467" s="56" t="n"/>
      <c r="M467" s="34">
        <f>IF(P467&lt;&gt;"OK","",IF(H467="Cancelado","",IF(H467="Concluído",K467-B467,Resumo!$H$3-B467)))</f>
      </c>
      <c r="N467" s="13">
        <f>IF(P467="","",IF(P467&lt;&gt;"OK","Revisar dados",IF(H467="Cancelado","Cancelado",IF(H467="Concluído",IF(K467&gt;J467,"Concluído em atraso","Concluído"),IF(J467&lt;Resumo!$H$3,"Atrasado",IF(J467-Resumo!$H$3&lt;=3,"Vence em até 3 dias","No prazo"))))))</f>
      </c>
      <c r="O467" s="9" t="n"/>
      <c r="P467" s="9">
        <f>IF(COUNTA(A467:L467,O467)=0,"",IFERROR(IF(AND(A467&lt;&gt;"",COUNTIF($A$6:$A$1000,A467)=1,F467&lt;&gt;"",ISNUMBER(Resumo!$H$3),ISNUMBER(B467),B467&gt;=1,B467=INT(B467),B467&lt;=Resumo!$H$3,AND(COUNTIF(Listas!$C$6:$C$105,C467)&gt;=1,C467&lt;&gt;"",COUNTIF(Listas!$A$6:$A$105,G467)=1,G467&lt;&gt;"",OR(H467="A fazer",H467="Em andamento",H467="Aguardando cliente",H467="Aguardando pagamento",H467="Concluído",H467="Cancelado"),OR(I467="Alta",I467="Média",I467="Baixa")),IF(H467="Concluído",AND(ISNUMBER(K467),K467&gt;=B467,K467&lt;=Resumo!$H$3),IF(H467="Cancelado",OR(K467="",AND(ISNUMBER(K467),K467&gt;=B467,K467&lt;=Resumo!$H$3)),K467="")),IF(H467="Cancelado",OR(J467="",AND(ISNUMBER(J467),J467&gt;=B467)),AND(ISNUMBER(J467),J467&gt;=B467)),ISNUMBER(L467),L467&gt;=0),"OK","Revisar dados"),"Revisar dados"))</f>
      </c>
    </row>
    <row r="468">
      <c r="A468" s="6"/>
      <c r="B468" s="33" t="n"/>
      <c r="C468" s="8" t="n"/>
      <c r="D468" s="9" t="n"/>
      <c r="E468" s="10" t="n"/>
      <c r="F468" s="9" t="n"/>
      <c r="G468" s="8" t="n"/>
      <c r="H468" s="8" t="n"/>
      <c r="I468" s="8" t="n"/>
      <c r="J468" s="33" t="n"/>
      <c r="K468" s="33" t="n"/>
      <c r="L468" s="56" t="n"/>
      <c r="M468" s="32">
        <f>IF(P468&lt;&gt;"OK","",IF(H468="Cancelado","",IF(H468="Concluído",K468-B468,Resumo!$H$3-B468)))</f>
      </c>
      <c r="N468" s="6">
        <f>IF(P468="","",IF(P468&lt;&gt;"OK","Revisar dados",IF(H468="Cancelado","Cancelado",IF(H468="Concluído",IF(K468&gt;J468,"Concluído em atraso","Concluído"),IF(J468&lt;Resumo!$H$3,"Atrasado",IF(J468-Resumo!$H$3&lt;=3,"Vence em até 3 dias","No prazo"))))))</f>
      </c>
      <c r="O468" s="9" t="n"/>
      <c r="P468" s="9">
        <f>IF(COUNTA(A468:L468,O468)=0,"",IFERROR(IF(AND(A468&lt;&gt;"",COUNTIF($A$6:$A$1000,A468)=1,F468&lt;&gt;"",ISNUMBER(Resumo!$H$3),ISNUMBER(B468),B468&gt;=1,B468=INT(B468),B468&lt;=Resumo!$H$3,AND(COUNTIF(Listas!$C$6:$C$105,C468)&gt;=1,C468&lt;&gt;"",COUNTIF(Listas!$A$6:$A$105,G468)=1,G468&lt;&gt;"",OR(H468="A fazer",H468="Em andamento",H468="Aguardando cliente",H468="Aguardando pagamento",H468="Concluído",H468="Cancelado"),OR(I468="Alta",I468="Média",I468="Baixa")),IF(H468="Concluído",AND(ISNUMBER(K468),K468&gt;=B468,K468&lt;=Resumo!$H$3),IF(H468="Cancelado",OR(K468="",AND(ISNUMBER(K468),K468&gt;=B468,K468&lt;=Resumo!$H$3)),K468="")),IF(H468="Cancelado",OR(J468="",AND(ISNUMBER(J468),J468&gt;=B468)),AND(ISNUMBER(J468),J468&gt;=B468)),ISNUMBER(L468),L468&gt;=0),"OK","Revisar dados"),"Revisar dados"))</f>
      </c>
    </row>
    <row r="469">
      <c r="A469" s="13"/>
      <c r="B469" s="33" t="n"/>
      <c r="C469" s="8" t="n"/>
      <c r="D469" s="9" t="n"/>
      <c r="E469" s="10" t="n"/>
      <c r="F469" s="9" t="n"/>
      <c r="G469" s="8" t="n"/>
      <c r="H469" s="8" t="n"/>
      <c r="I469" s="8" t="n"/>
      <c r="J469" s="33" t="n"/>
      <c r="K469" s="33" t="n"/>
      <c r="L469" s="56" t="n"/>
      <c r="M469" s="34">
        <f>IF(P469&lt;&gt;"OK","",IF(H469="Cancelado","",IF(H469="Concluído",K469-B469,Resumo!$H$3-B469)))</f>
      </c>
      <c r="N469" s="13">
        <f>IF(P469="","",IF(P469&lt;&gt;"OK","Revisar dados",IF(H469="Cancelado","Cancelado",IF(H469="Concluído",IF(K469&gt;J469,"Concluído em atraso","Concluído"),IF(J469&lt;Resumo!$H$3,"Atrasado",IF(J469-Resumo!$H$3&lt;=3,"Vence em até 3 dias","No prazo"))))))</f>
      </c>
      <c r="O469" s="9" t="n"/>
      <c r="P469" s="9">
        <f>IF(COUNTA(A469:L469,O469)=0,"",IFERROR(IF(AND(A469&lt;&gt;"",COUNTIF($A$6:$A$1000,A469)=1,F469&lt;&gt;"",ISNUMBER(Resumo!$H$3),ISNUMBER(B469),B469&gt;=1,B469=INT(B469),B469&lt;=Resumo!$H$3,AND(COUNTIF(Listas!$C$6:$C$105,C469)&gt;=1,C469&lt;&gt;"",COUNTIF(Listas!$A$6:$A$105,G469)=1,G469&lt;&gt;"",OR(H469="A fazer",H469="Em andamento",H469="Aguardando cliente",H469="Aguardando pagamento",H469="Concluído",H469="Cancelado"),OR(I469="Alta",I469="Média",I469="Baixa")),IF(H469="Concluído",AND(ISNUMBER(K469),K469&gt;=B469,K469&lt;=Resumo!$H$3),IF(H469="Cancelado",OR(K469="",AND(ISNUMBER(K469),K469&gt;=B469,K469&lt;=Resumo!$H$3)),K469="")),IF(H469="Cancelado",OR(J469="",AND(ISNUMBER(J469),J469&gt;=B469)),AND(ISNUMBER(J469),J469&gt;=B469)),ISNUMBER(L469),L469&gt;=0),"OK","Revisar dados"),"Revisar dados"))</f>
      </c>
    </row>
    <row r="470">
      <c r="A470" s="6"/>
      <c r="B470" s="33" t="n"/>
      <c r="C470" s="8" t="n"/>
      <c r="D470" s="9" t="n"/>
      <c r="E470" s="10" t="n"/>
      <c r="F470" s="9" t="n"/>
      <c r="G470" s="8" t="n"/>
      <c r="H470" s="8" t="n"/>
      <c r="I470" s="8" t="n"/>
      <c r="J470" s="33" t="n"/>
      <c r="K470" s="33" t="n"/>
      <c r="L470" s="56" t="n"/>
      <c r="M470" s="32">
        <f>IF(P470&lt;&gt;"OK","",IF(H470="Cancelado","",IF(H470="Concluído",K470-B470,Resumo!$H$3-B470)))</f>
      </c>
      <c r="N470" s="6">
        <f>IF(P470="","",IF(P470&lt;&gt;"OK","Revisar dados",IF(H470="Cancelado","Cancelado",IF(H470="Concluído",IF(K470&gt;J470,"Concluído em atraso","Concluído"),IF(J470&lt;Resumo!$H$3,"Atrasado",IF(J470-Resumo!$H$3&lt;=3,"Vence em até 3 dias","No prazo"))))))</f>
      </c>
      <c r="O470" s="9" t="n"/>
      <c r="P470" s="9">
        <f>IF(COUNTA(A470:L470,O470)=0,"",IFERROR(IF(AND(A470&lt;&gt;"",COUNTIF($A$6:$A$1000,A470)=1,F470&lt;&gt;"",ISNUMBER(Resumo!$H$3),ISNUMBER(B470),B470&gt;=1,B470=INT(B470),B470&lt;=Resumo!$H$3,AND(COUNTIF(Listas!$C$6:$C$105,C470)&gt;=1,C470&lt;&gt;"",COUNTIF(Listas!$A$6:$A$105,G470)=1,G470&lt;&gt;"",OR(H470="A fazer",H470="Em andamento",H470="Aguardando cliente",H470="Aguardando pagamento",H470="Concluído",H470="Cancelado"),OR(I470="Alta",I470="Média",I470="Baixa")),IF(H470="Concluído",AND(ISNUMBER(K470),K470&gt;=B470,K470&lt;=Resumo!$H$3),IF(H470="Cancelado",OR(K470="",AND(ISNUMBER(K470),K470&gt;=B470,K470&lt;=Resumo!$H$3)),K470="")),IF(H470="Cancelado",OR(J470="",AND(ISNUMBER(J470),J470&gt;=B470)),AND(ISNUMBER(J470),J470&gt;=B470)),ISNUMBER(L470),L470&gt;=0),"OK","Revisar dados"),"Revisar dados"))</f>
      </c>
    </row>
    <row r="471">
      <c r="A471" s="13"/>
      <c r="B471" s="33" t="n"/>
      <c r="C471" s="8" t="n"/>
      <c r="D471" s="9" t="n"/>
      <c r="E471" s="10" t="n"/>
      <c r="F471" s="9" t="n"/>
      <c r="G471" s="8" t="n"/>
      <c r="H471" s="8" t="n"/>
      <c r="I471" s="8" t="n"/>
      <c r="J471" s="33" t="n"/>
      <c r="K471" s="33" t="n"/>
      <c r="L471" s="56" t="n"/>
      <c r="M471" s="34">
        <f>IF(P471&lt;&gt;"OK","",IF(H471="Cancelado","",IF(H471="Concluído",K471-B471,Resumo!$H$3-B471)))</f>
      </c>
      <c r="N471" s="13">
        <f>IF(P471="","",IF(P471&lt;&gt;"OK","Revisar dados",IF(H471="Cancelado","Cancelado",IF(H471="Concluído",IF(K471&gt;J471,"Concluído em atraso","Concluído"),IF(J471&lt;Resumo!$H$3,"Atrasado",IF(J471-Resumo!$H$3&lt;=3,"Vence em até 3 dias","No prazo"))))))</f>
      </c>
      <c r="O471" s="9" t="n"/>
      <c r="P471" s="9">
        <f>IF(COUNTA(A471:L471,O471)=0,"",IFERROR(IF(AND(A471&lt;&gt;"",COUNTIF($A$6:$A$1000,A471)=1,F471&lt;&gt;"",ISNUMBER(Resumo!$H$3),ISNUMBER(B471),B471&gt;=1,B471=INT(B471),B471&lt;=Resumo!$H$3,AND(COUNTIF(Listas!$C$6:$C$105,C471)&gt;=1,C471&lt;&gt;"",COUNTIF(Listas!$A$6:$A$105,G471)=1,G471&lt;&gt;"",OR(H471="A fazer",H471="Em andamento",H471="Aguardando cliente",H471="Aguardando pagamento",H471="Concluído",H471="Cancelado"),OR(I471="Alta",I471="Média",I471="Baixa")),IF(H471="Concluído",AND(ISNUMBER(K471),K471&gt;=B471,K471&lt;=Resumo!$H$3),IF(H471="Cancelado",OR(K471="",AND(ISNUMBER(K471),K471&gt;=B471,K471&lt;=Resumo!$H$3)),K471="")),IF(H471="Cancelado",OR(J471="",AND(ISNUMBER(J471),J471&gt;=B471)),AND(ISNUMBER(J471),J471&gt;=B471)),ISNUMBER(L471),L471&gt;=0),"OK","Revisar dados"),"Revisar dados"))</f>
      </c>
    </row>
    <row r="472">
      <c r="A472" s="6"/>
      <c r="B472" s="33" t="n"/>
      <c r="C472" s="8" t="n"/>
      <c r="D472" s="9" t="n"/>
      <c r="E472" s="10" t="n"/>
      <c r="F472" s="9" t="n"/>
      <c r="G472" s="8" t="n"/>
      <c r="H472" s="8" t="n"/>
      <c r="I472" s="8" t="n"/>
      <c r="J472" s="33" t="n"/>
      <c r="K472" s="33" t="n"/>
      <c r="L472" s="56" t="n"/>
      <c r="M472" s="32">
        <f>IF(P472&lt;&gt;"OK","",IF(H472="Cancelado","",IF(H472="Concluído",K472-B472,Resumo!$H$3-B472)))</f>
      </c>
      <c r="N472" s="6">
        <f>IF(P472="","",IF(P472&lt;&gt;"OK","Revisar dados",IF(H472="Cancelado","Cancelado",IF(H472="Concluído",IF(K472&gt;J472,"Concluído em atraso","Concluído"),IF(J472&lt;Resumo!$H$3,"Atrasado",IF(J472-Resumo!$H$3&lt;=3,"Vence em até 3 dias","No prazo"))))))</f>
      </c>
      <c r="O472" s="9" t="n"/>
      <c r="P472" s="9">
        <f>IF(COUNTA(A472:L472,O472)=0,"",IFERROR(IF(AND(A472&lt;&gt;"",COUNTIF($A$6:$A$1000,A472)=1,F472&lt;&gt;"",ISNUMBER(Resumo!$H$3),ISNUMBER(B472),B472&gt;=1,B472=INT(B472),B472&lt;=Resumo!$H$3,AND(COUNTIF(Listas!$C$6:$C$105,C472)&gt;=1,C472&lt;&gt;"",COUNTIF(Listas!$A$6:$A$105,G472)=1,G472&lt;&gt;"",OR(H472="A fazer",H472="Em andamento",H472="Aguardando cliente",H472="Aguardando pagamento",H472="Concluído",H472="Cancelado"),OR(I472="Alta",I472="Média",I472="Baixa")),IF(H472="Concluído",AND(ISNUMBER(K472),K472&gt;=B472,K472&lt;=Resumo!$H$3),IF(H472="Cancelado",OR(K472="",AND(ISNUMBER(K472),K472&gt;=B472,K472&lt;=Resumo!$H$3)),K472="")),IF(H472="Cancelado",OR(J472="",AND(ISNUMBER(J472),J472&gt;=B472)),AND(ISNUMBER(J472),J472&gt;=B472)),ISNUMBER(L472),L472&gt;=0),"OK","Revisar dados"),"Revisar dados"))</f>
      </c>
    </row>
    <row r="473">
      <c r="A473" s="13"/>
      <c r="B473" s="33" t="n"/>
      <c r="C473" s="8" t="n"/>
      <c r="D473" s="9" t="n"/>
      <c r="E473" s="10" t="n"/>
      <c r="F473" s="9" t="n"/>
      <c r="G473" s="8" t="n"/>
      <c r="H473" s="8" t="n"/>
      <c r="I473" s="8" t="n"/>
      <c r="J473" s="33" t="n"/>
      <c r="K473" s="33" t="n"/>
      <c r="L473" s="56" t="n"/>
      <c r="M473" s="34">
        <f>IF(P473&lt;&gt;"OK","",IF(H473="Cancelado","",IF(H473="Concluído",K473-B473,Resumo!$H$3-B473)))</f>
      </c>
      <c r="N473" s="13">
        <f>IF(P473="","",IF(P473&lt;&gt;"OK","Revisar dados",IF(H473="Cancelado","Cancelado",IF(H473="Concluído",IF(K473&gt;J473,"Concluído em atraso","Concluído"),IF(J473&lt;Resumo!$H$3,"Atrasado",IF(J473-Resumo!$H$3&lt;=3,"Vence em até 3 dias","No prazo"))))))</f>
      </c>
      <c r="O473" s="9" t="n"/>
      <c r="P473" s="9">
        <f>IF(COUNTA(A473:L473,O473)=0,"",IFERROR(IF(AND(A473&lt;&gt;"",COUNTIF($A$6:$A$1000,A473)=1,F473&lt;&gt;"",ISNUMBER(Resumo!$H$3),ISNUMBER(B473),B473&gt;=1,B473=INT(B473),B473&lt;=Resumo!$H$3,AND(COUNTIF(Listas!$C$6:$C$105,C473)&gt;=1,C473&lt;&gt;"",COUNTIF(Listas!$A$6:$A$105,G473)=1,G473&lt;&gt;"",OR(H473="A fazer",H473="Em andamento",H473="Aguardando cliente",H473="Aguardando pagamento",H473="Concluído",H473="Cancelado"),OR(I473="Alta",I473="Média",I473="Baixa")),IF(H473="Concluído",AND(ISNUMBER(K473),K473&gt;=B473,K473&lt;=Resumo!$H$3),IF(H473="Cancelado",OR(K473="",AND(ISNUMBER(K473),K473&gt;=B473,K473&lt;=Resumo!$H$3)),K473="")),IF(H473="Cancelado",OR(J473="",AND(ISNUMBER(J473),J473&gt;=B473)),AND(ISNUMBER(J473),J473&gt;=B473)),ISNUMBER(L473),L473&gt;=0),"OK","Revisar dados"),"Revisar dados"))</f>
      </c>
    </row>
    <row r="474">
      <c r="A474" s="6"/>
      <c r="B474" s="33" t="n"/>
      <c r="C474" s="8" t="n"/>
      <c r="D474" s="9" t="n"/>
      <c r="E474" s="10" t="n"/>
      <c r="F474" s="9" t="n"/>
      <c r="G474" s="8" t="n"/>
      <c r="H474" s="8" t="n"/>
      <c r="I474" s="8" t="n"/>
      <c r="J474" s="33" t="n"/>
      <c r="K474" s="33" t="n"/>
      <c r="L474" s="56" t="n"/>
      <c r="M474" s="32">
        <f>IF(P474&lt;&gt;"OK","",IF(H474="Cancelado","",IF(H474="Concluído",K474-B474,Resumo!$H$3-B474)))</f>
      </c>
      <c r="N474" s="6">
        <f>IF(P474="","",IF(P474&lt;&gt;"OK","Revisar dados",IF(H474="Cancelado","Cancelado",IF(H474="Concluído",IF(K474&gt;J474,"Concluído em atraso","Concluído"),IF(J474&lt;Resumo!$H$3,"Atrasado",IF(J474-Resumo!$H$3&lt;=3,"Vence em até 3 dias","No prazo"))))))</f>
      </c>
      <c r="O474" s="9" t="n"/>
      <c r="P474" s="9">
        <f>IF(COUNTA(A474:L474,O474)=0,"",IFERROR(IF(AND(A474&lt;&gt;"",COUNTIF($A$6:$A$1000,A474)=1,F474&lt;&gt;"",ISNUMBER(Resumo!$H$3),ISNUMBER(B474),B474&gt;=1,B474=INT(B474),B474&lt;=Resumo!$H$3,AND(COUNTIF(Listas!$C$6:$C$105,C474)&gt;=1,C474&lt;&gt;"",COUNTIF(Listas!$A$6:$A$105,G474)=1,G474&lt;&gt;"",OR(H474="A fazer",H474="Em andamento",H474="Aguardando cliente",H474="Aguardando pagamento",H474="Concluído",H474="Cancelado"),OR(I474="Alta",I474="Média",I474="Baixa")),IF(H474="Concluído",AND(ISNUMBER(K474),K474&gt;=B474,K474&lt;=Resumo!$H$3),IF(H474="Cancelado",OR(K474="",AND(ISNUMBER(K474),K474&gt;=B474,K474&lt;=Resumo!$H$3)),K474="")),IF(H474="Cancelado",OR(J474="",AND(ISNUMBER(J474),J474&gt;=B474)),AND(ISNUMBER(J474),J474&gt;=B474)),ISNUMBER(L474),L474&gt;=0),"OK","Revisar dados"),"Revisar dados"))</f>
      </c>
    </row>
    <row r="475">
      <c r="A475" s="13"/>
      <c r="B475" s="33" t="n"/>
      <c r="C475" s="8" t="n"/>
      <c r="D475" s="9" t="n"/>
      <c r="E475" s="10" t="n"/>
      <c r="F475" s="9" t="n"/>
      <c r="G475" s="8" t="n"/>
      <c r="H475" s="8" t="n"/>
      <c r="I475" s="8" t="n"/>
      <c r="J475" s="33" t="n"/>
      <c r="K475" s="33" t="n"/>
      <c r="L475" s="56" t="n"/>
      <c r="M475" s="34">
        <f>IF(P475&lt;&gt;"OK","",IF(H475="Cancelado","",IF(H475="Concluído",K475-B475,Resumo!$H$3-B475)))</f>
      </c>
      <c r="N475" s="13">
        <f>IF(P475="","",IF(P475&lt;&gt;"OK","Revisar dados",IF(H475="Cancelado","Cancelado",IF(H475="Concluído",IF(K475&gt;J475,"Concluído em atraso","Concluído"),IF(J475&lt;Resumo!$H$3,"Atrasado",IF(J475-Resumo!$H$3&lt;=3,"Vence em até 3 dias","No prazo"))))))</f>
      </c>
      <c r="O475" s="9" t="n"/>
      <c r="P475" s="9">
        <f>IF(COUNTA(A475:L475,O475)=0,"",IFERROR(IF(AND(A475&lt;&gt;"",COUNTIF($A$6:$A$1000,A475)=1,F475&lt;&gt;"",ISNUMBER(Resumo!$H$3),ISNUMBER(B475),B475&gt;=1,B475=INT(B475),B475&lt;=Resumo!$H$3,AND(COUNTIF(Listas!$C$6:$C$105,C475)&gt;=1,C475&lt;&gt;"",COUNTIF(Listas!$A$6:$A$105,G475)=1,G475&lt;&gt;"",OR(H475="A fazer",H475="Em andamento",H475="Aguardando cliente",H475="Aguardando pagamento",H475="Concluído",H475="Cancelado"),OR(I475="Alta",I475="Média",I475="Baixa")),IF(H475="Concluído",AND(ISNUMBER(K475),K475&gt;=B475,K475&lt;=Resumo!$H$3),IF(H475="Cancelado",OR(K475="",AND(ISNUMBER(K475),K475&gt;=B475,K475&lt;=Resumo!$H$3)),K475="")),IF(H475="Cancelado",OR(J475="",AND(ISNUMBER(J475),J475&gt;=B475)),AND(ISNUMBER(J475),J475&gt;=B475)),ISNUMBER(L475),L475&gt;=0),"OK","Revisar dados"),"Revisar dados"))</f>
      </c>
    </row>
    <row r="476">
      <c r="A476" s="6"/>
      <c r="B476" s="33" t="n"/>
      <c r="C476" s="8" t="n"/>
      <c r="D476" s="9" t="n"/>
      <c r="E476" s="10" t="n"/>
      <c r="F476" s="9" t="n"/>
      <c r="G476" s="8" t="n"/>
      <c r="H476" s="8" t="n"/>
      <c r="I476" s="8" t="n"/>
      <c r="J476" s="33" t="n"/>
      <c r="K476" s="33" t="n"/>
      <c r="L476" s="56" t="n"/>
      <c r="M476" s="32">
        <f>IF(P476&lt;&gt;"OK","",IF(H476="Cancelado","",IF(H476="Concluído",K476-B476,Resumo!$H$3-B476)))</f>
      </c>
      <c r="N476" s="6">
        <f>IF(P476="","",IF(P476&lt;&gt;"OK","Revisar dados",IF(H476="Cancelado","Cancelado",IF(H476="Concluído",IF(K476&gt;J476,"Concluído em atraso","Concluído"),IF(J476&lt;Resumo!$H$3,"Atrasado",IF(J476-Resumo!$H$3&lt;=3,"Vence em até 3 dias","No prazo"))))))</f>
      </c>
      <c r="O476" s="9" t="n"/>
      <c r="P476" s="9">
        <f>IF(COUNTA(A476:L476,O476)=0,"",IFERROR(IF(AND(A476&lt;&gt;"",COUNTIF($A$6:$A$1000,A476)=1,F476&lt;&gt;"",ISNUMBER(Resumo!$H$3),ISNUMBER(B476),B476&gt;=1,B476=INT(B476),B476&lt;=Resumo!$H$3,AND(COUNTIF(Listas!$C$6:$C$105,C476)&gt;=1,C476&lt;&gt;"",COUNTIF(Listas!$A$6:$A$105,G476)=1,G476&lt;&gt;"",OR(H476="A fazer",H476="Em andamento",H476="Aguardando cliente",H476="Aguardando pagamento",H476="Concluído",H476="Cancelado"),OR(I476="Alta",I476="Média",I476="Baixa")),IF(H476="Concluído",AND(ISNUMBER(K476),K476&gt;=B476,K476&lt;=Resumo!$H$3),IF(H476="Cancelado",OR(K476="",AND(ISNUMBER(K476),K476&gt;=B476,K476&lt;=Resumo!$H$3)),K476="")),IF(H476="Cancelado",OR(J476="",AND(ISNUMBER(J476),J476&gt;=B476)),AND(ISNUMBER(J476),J476&gt;=B476)),ISNUMBER(L476),L476&gt;=0),"OK","Revisar dados"),"Revisar dados"))</f>
      </c>
    </row>
    <row r="477">
      <c r="A477" s="13"/>
      <c r="B477" s="33" t="n"/>
      <c r="C477" s="8" t="n"/>
      <c r="D477" s="9" t="n"/>
      <c r="E477" s="10" t="n"/>
      <c r="F477" s="9" t="n"/>
      <c r="G477" s="8" t="n"/>
      <c r="H477" s="8" t="n"/>
      <c r="I477" s="8" t="n"/>
      <c r="J477" s="33" t="n"/>
      <c r="K477" s="33" t="n"/>
      <c r="L477" s="56" t="n"/>
      <c r="M477" s="34">
        <f>IF(P477&lt;&gt;"OK","",IF(H477="Cancelado","",IF(H477="Concluído",K477-B477,Resumo!$H$3-B477)))</f>
      </c>
      <c r="N477" s="13">
        <f>IF(P477="","",IF(P477&lt;&gt;"OK","Revisar dados",IF(H477="Cancelado","Cancelado",IF(H477="Concluído",IF(K477&gt;J477,"Concluído em atraso","Concluído"),IF(J477&lt;Resumo!$H$3,"Atrasado",IF(J477-Resumo!$H$3&lt;=3,"Vence em até 3 dias","No prazo"))))))</f>
      </c>
      <c r="O477" s="9" t="n"/>
      <c r="P477" s="9">
        <f>IF(COUNTA(A477:L477,O477)=0,"",IFERROR(IF(AND(A477&lt;&gt;"",COUNTIF($A$6:$A$1000,A477)=1,F477&lt;&gt;"",ISNUMBER(Resumo!$H$3),ISNUMBER(B477),B477&gt;=1,B477=INT(B477),B477&lt;=Resumo!$H$3,AND(COUNTIF(Listas!$C$6:$C$105,C477)&gt;=1,C477&lt;&gt;"",COUNTIF(Listas!$A$6:$A$105,G477)=1,G477&lt;&gt;"",OR(H477="A fazer",H477="Em andamento",H477="Aguardando cliente",H477="Aguardando pagamento",H477="Concluído",H477="Cancelado"),OR(I477="Alta",I477="Média",I477="Baixa")),IF(H477="Concluído",AND(ISNUMBER(K477),K477&gt;=B477,K477&lt;=Resumo!$H$3),IF(H477="Cancelado",OR(K477="",AND(ISNUMBER(K477),K477&gt;=B477,K477&lt;=Resumo!$H$3)),K477="")),IF(H477="Cancelado",OR(J477="",AND(ISNUMBER(J477),J477&gt;=B477)),AND(ISNUMBER(J477),J477&gt;=B477)),ISNUMBER(L477),L477&gt;=0),"OK","Revisar dados"),"Revisar dados"))</f>
      </c>
    </row>
    <row r="478">
      <c r="A478" s="6"/>
      <c r="B478" s="33" t="n"/>
      <c r="C478" s="8" t="n"/>
      <c r="D478" s="9" t="n"/>
      <c r="E478" s="10" t="n"/>
      <c r="F478" s="9" t="n"/>
      <c r="G478" s="8" t="n"/>
      <c r="H478" s="8" t="n"/>
      <c r="I478" s="8" t="n"/>
      <c r="J478" s="33" t="n"/>
      <c r="K478" s="33" t="n"/>
      <c r="L478" s="56" t="n"/>
      <c r="M478" s="32">
        <f>IF(P478&lt;&gt;"OK","",IF(H478="Cancelado","",IF(H478="Concluído",K478-B478,Resumo!$H$3-B478)))</f>
      </c>
      <c r="N478" s="6">
        <f>IF(P478="","",IF(P478&lt;&gt;"OK","Revisar dados",IF(H478="Cancelado","Cancelado",IF(H478="Concluído",IF(K478&gt;J478,"Concluído em atraso","Concluído"),IF(J478&lt;Resumo!$H$3,"Atrasado",IF(J478-Resumo!$H$3&lt;=3,"Vence em até 3 dias","No prazo"))))))</f>
      </c>
      <c r="O478" s="9" t="n"/>
      <c r="P478" s="9">
        <f>IF(COUNTA(A478:L478,O478)=0,"",IFERROR(IF(AND(A478&lt;&gt;"",COUNTIF($A$6:$A$1000,A478)=1,F478&lt;&gt;"",ISNUMBER(Resumo!$H$3),ISNUMBER(B478),B478&gt;=1,B478=INT(B478),B478&lt;=Resumo!$H$3,AND(COUNTIF(Listas!$C$6:$C$105,C478)&gt;=1,C478&lt;&gt;"",COUNTIF(Listas!$A$6:$A$105,G478)=1,G478&lt;&gt;"",OR(H478="A fazer",H478="Em andamento",H478="Aguardando cliente",H478="Aguardando pagamento",H478="Concluído",H478="Cancelado"),OR(I478="Alta",I478="Média",I478="Baixa")),IF(H478="Concluído",AND(ISNUMBER(K478),K478&gt;=B478,K478&lt;=Resumo!$H$3),IF(H478="Cancelado",OR(K478="",AND(ISNUMBER(K478),K478&gt;=B478,K478&lt;=Resumo!$H$3)),K478="")),IF(H478="Cancelado",OR(J478="",AND(ISNUMBER(J478),J478&gt;=B478)),AND(ISNUMBER(J478),J478&gt;=B478)),ISNUMBER(L478),L478&gt;=0),"OK","Revisar dados"),"Revisar dados"))</f>
      </c>
    </row>
    <row r="479">
      <c r="A479" s="13"/>
      <c r="B479" s="33" t="n"/>
      <c r="C479" s="8" t="n"/>
      <c r="D479" s="9" t="n"/>
      <c r="E479" s="10" t="n"/>
      <c r="F479" s="9" t="n"/>
      <c r="G479" s="8" t="n"/>
      <c r="H479" s="8" t="n"/>
      <c r="I479" s="8" t="n"/>
      <c r="J479" s="33" t="n"/>
      <c r="K479" s="33" t="n"/>
      <c r="L479" s="56" t="n"/>
      <c r="M479" s="34">
        <f>IF(P479&lt;&gt;"OK","",IF(H479="Cancelado","",IF(H479="Concluído",K479-B479,Resumo!$H$3-B479)))</f>
      </c>
      <c r="N479" s="13">
        <f>IF(P479="","",IF(P479&lt;&gt;"OK","Revisar dados",IF(H479="Cancelado","Cancelado",IF(H479="Concluído",IF(K479&gt;J479,"Concluído em atraso","Concluído"),IF(J479&lt;Resumo!$H$3,"Atrasado",IF(J479-Resumo!$H$3&lt;=3,"Vence em até 3 dias","No prazo"))))))</f>
      </c>
      <c r="O479" s="9" t="n"/>
      <c r="P479" s="9">
        <f>IF(COUNTA(A479:L479,O479)=0,"",IFERROR(IF(AND(A479&lt;&gt;"",COUNTIF($A$6:$A$1000,A479)=1,F479&lt;&gt;"",ISNUMBER(Resumo!$H$3),ISNUMBER(B479),B479&gt;=1,B479=INT(B479),B479&lt;=Resumo!$H$3,AND(COUNTIF(Listas!$C$6:$C$105,C479)&gt;=1,C479&lt;&gt;"",COUNTIF(Listas!$A$6:$A$105,G479)=1,G479&lt;&gt;"",OR(H479="A fazer",H479="Em andamento",H479="Aguardando cliente",H479="Aguardando pagamento",H479="Concluído",H479="Cancelado"),OR(I479="Alta",I479="Média",I479="Baixa")),IF(H479="Concluído",AND(ISNUMBER(K479),K479&gt;=B479,K479&lt;=Resumo!$H$3),IF(H479="Cancelado",OR(K479="",AND(ISNUMBER(K479),K479&gt;=B479,K479&lt;=Resumo!$H$3)),K479="")),IF(H479="Cancelado",OR(J479="",AND(ISNUMBER(J479),J479&gt;=B479)),AND(ISNUMBER(J479),J479&gt;=B479)),ISNUMBER(L479),L479&gt;=0),"OK","Revisar dados"),"Revisar dados"))</f>
      </c>
    </row>
    <row r="480">
      <c r="A480" s="6"/>
      <c r="B480" s="33" t="n"/>
      <c r="C480" s="8" t="n"/>
      <c r="D480" s="9" t="n"/>
      <c r="E480" s="10" t="n"/>
      <c r="F480" s="9" t="n"/>
      <c r="G480" s="8" t="n"/>
      <c r="H480" s="8" t="n"/>
      <c r="I480" s="8" t="n"/>
      <c r="J480" s="33" t="n"/>
      <c r="K480" s="33" t="n"/>
      <c r="L480" s="56" t="n"/>
      <c r="M480" s="32">
        <f>IF(P480&lt;&gt;"OK","",IF(H480="Cancelado","",IF(H480="Concluído",K480-B480,Resumo!$H$3-B480)))</f>
      </c>
      <c r="N480" s="6">
        <f>IF(P480="","",IF(P480&lt;&gt;"OK","Revisar dados",IF(H480="Cancelado","Cancelado",IF(H480="Concluído",IF(K480&gt;J480,"Concluído em atraso","Concluído"),IF(J480&lt;Resumo!$H$3,"Atrasado",IF(J480-Resumo!$H$3&lt;=3,"Vence em até 3 dias","No prazo"))))))</f>
      </c>
      <c r="O480" s="9" t="n"/>
      <c r="P480" s="9">
        <f>IF(COUNTA(A480:L480,O480)=0,"",IFERROR(IF(AND(A480&lt;&gt;"",COUNTIF($A$6:$A$1000,A480)=1,F480&lt;&gt;"",ISNUMBER(Resumo!$H$3),ISNUMBER(B480),B480&gt;=1,B480=INT(B480),B480&lt;=Resumo!$H$3,AND(COUNTIF(Listas!$C$6:$C$105,C480)&gt;=1,C480&lt;&gt;"",COUNTIF(Listas!$A$6:$A$105,G480)=1,G480&lt;&gt;"",OR(H480="A fazer",H480="Em andamento",H480="Aguardando cliente",H480="Aguardando pagamento",H480="Concluído",H480="Cancelado"),OR(I480="Alta",I480="Média",I480="Baixa")),IF(H480="Concluído",AND(ISNUMBER(K480),K480&gt;=B480,K480&lt;=Resumo!$H$3),IF(H480="Cancelado",OR(K480="",AND(ISNUMBER(K480),K480&gt;=B480,K480&lt;=Resumo!$H$3)),K480="")),IF(H480="Cancelado",OR(J480="",AND(ISNUMBER(J480),J480&gt;=B480)),AND(ISNUMBER(J480),J480&gt;=B480)),ISNUMBER(L480),L480&gt;=0),"OK","Revisar dados"),"Revisar dados"))</f>
      </c>
    </row>
    <row r="481">
      <c r="A481" s="13"/>
      <c r="B481" s="33" t="n"/>
      <c r="C481" s="8" t="n"/>
      <c r="D481" s="9" t="n"/>
      <c r="E481" s="10" t="n"/>
      <c r="F481" s="9" t="n"/>
      <c r="G481" s="8" t="n"/>
      <c r="H481" s="8" t="n"/>
      <c r="I481" s="8" t="n"/>
      <c r="J481" s="33" t="n"/>
      <c r="K481" s="33" t="n"/>
      <c r="L481" s="56" t="n"/>
      <c r="M481" s="34">
        <f>IF(P481&lt;&gt;"OK","",IF(H481="Cancelado","",IF(H481="Concluído",K481-B481,Resumo!$H$3-B481)))</f>
      </c>
      <c r="N481" s="13">
        <f>IF(P481="","",IF(P481&lt;&gt;"OK","Revisar dados",IF(H481="Cancelado","Cancelado",IF(H481="Concluído",IF(K481&gt;J481,"Concluído em atraso","Concluído"),IF(J481&lt;Resumo!$H$3,"Atrasado",IF(J481-Resumo!$H$3&lt;=3,"Vence em até 3 dias","No prazo"))))))</f>
      </c>
      <c r="O481" s="9" t="n"/>
      <c r="P481" s="9">
        <f>IF(COUNTA(A481:L481,O481)=0,"",IFERROR(IF(AND(A481&lt;&gt;"",COUNTIF($A$6:$A$1000,A481)=1,F481&lt;&gt;"",ISNUMBER(Resumo!$H$3),ISNUMBER(B481),B481&gt;=1,B481=INT(B481),B481&lt;=Resumo!$H$3,AND(COUNTIF(Listas!$C$6:$C$105,C481)&gt;=1,C481&lt;&gt;"",COUNTIF(Listas!$A$6:$A$105,G481)=1,G481&lt;&gt;"",OR(H481="A fazer",H481="Em andamento",H481="Aguardando cliente",H481="Aguardando pagamento",H481="Concluído",H481="Cancelado"),OR(I481="Alta",I481="Média",I481="Baixa")),IF(H481="Concluído",AND(ISNUMBER(K481),K481&gt;=B481,K481&lt;=Resumo!$H$3),IF(H481="Cancelado",OR(K481="",AND(ISNUMBER(K481),K481&gt;=B481,K481&lt;=Resumo!$H$3)),K481="")),IF(H481="Cancelado",OR(J481="",AND(ISNUMBER(J481),J481&gt;=B481)),AND(ISNUMBER(J481),J481&gt;=B481)),ISNUMBER(L481),L481&gt;=0),"OK","Revisar dados"),"Revisar dados"))</f>
      </c>
    </row>
    <row r="482">
      <c r="A482" s="6"/>
      <c r="B482" s="33" t="n"/>
      <c r="C482" s="8" t="n"/>
      <c r="D482" s="9" t="n"/>
      <c r="E482" s="10" t="n"/>
      <c r="F482" s="9" t="n"/>
      <c r="G482" s="8" t="n"/>
      <c r="H482" s="8" t="n"/>
      <c r="I482" s="8" t="n"/>
      <c r="J482" s="33" t="n"/>
      <c r="K482" s="33" t="n"/>
      <c r="L482" s="56" t="n"/>
      <c r="M482" s="32">
        <f>IF(P482&lt;&gt;"OK","",IF(H482="Cancelado","",IF(H482="Concluído",K482-B482,Resumo!$H$3-B482)))</f>
      </c>
      <c r="N482" s="6">
        <f>IF(P482="","",IF(P482&lt;&gt;"OK","Revisar dados",IF(H482="Cancelado","Cancelado",IF(H482="Concluído",IF(K482&gt;J482,"Concluído em atraso","Concluído"),IF(J482&lt;Resumo!$H$3,"Atrasado",IF(J482-Resumo!$H$3&lt;=3,"Vence em até 3 dias","No prazo"))))))</f>
      </c>
      <c r="O482" s="9" t="n"/>
      <c r="P482" s="9">
        <f>IF(COUNTA(A482:L482,O482)=0,"",IFERROR(IF(AND(A482&lt;&gt;"",COUNTIF($A$6:$A$1000,A482)=1,F482&lt;&gt;"",ISNUMBER(Resumo!$H$3),ISNUMBER(B482),B482&gt;=1,B482=INT(B482),B482&lt;=Resumo!$H$3,AND(COUNTIF(Listas!$C$6:$C$105,C482)&gt;=1,C482&lt;&gt;"",COUNTIF(Listas!$A$6:$A$105,G482)=1,G482&lt;&gt;"",OR(H482="A fazer",H482="Em andamento",H482="Aguardando cliente",H482="Aguardando pagamento",H482="Concluído",H482="Cancelado"),OR(I482="Alta",I482="Média",I482="Baixa")),IF(H482="Concluído",AND(ISNUMBER(K482),K482&gt;=B482,K482&lt;=Resumo!$H$3),IF(H482="Cancelado",OR(K482="",AND(ISNUMBER(K482),K482&gt;=B482,K482&lt;=Resumo!$H$3)),K482="")),IF(H482="Cancelado",OR(J482="",AND(ISNUMBER(J482),J482&gt;=B482)),AND(ISNUMBER(J482),J482&gt;=B482)),ISNUMBER(L482),L482&gt;=0),"OK","Revisar dados"),"Revisar dados"))</f>
      </c>
    </row>
    <row r="483">
      <c r="A483" s="13"/>
      <c r="B483" s="33" t="n"/>
      <c r="C483" s="8" t="n"/>
      <c r="D483" s="9" t="n"/>
      <c r="E483" s="10" t="n"/>
      <c r="F483" s="9" t="n"/>
      <c r="G483" s="8" t="n"/>
      <c r="H483" s="8" t="n"/>
      <c r="I483" s="8" t="n"/>
      <c r="J483" s="33" t="n"/>
      <c r="K483" s="33" t="n"/>
      <c r="L483" s="56" t="n"/>
      <c r="M483" s="34">
        <f>IF(P483&lt;&gt;"OK","",IF(H483="Cancelado","",IF(H483="Concluído",K483-B483,Resumo!$H$3-B483)))</f>
      </c>
      <c r="N483" s="13">
        <f>IF(P483="","",IF(P483&lt;&gt;"OK","Revisar dados",IF(H483="Cancelado","Cancelado",IF(H483="Concluído",IF(K483&gt;J483,"Concluído em atraso","Concluído"),IF(J483&lt;Resumo!$H$3,"Atrasado",IF(J483-Resumo!$H$3&lt;=3,"Vence em até 3 dias","No prazo"))))))</f>
      </c>
      <c r="O483" s="9" t="n"/>
      <c r="P483" s="9">
        <f>IF(COUNTA(A483:L483,O483)=0,"",IFERROR(IF(AND(A483&lt;&gt;"",COUNTIF($A$6:$A$1000,A483)=1,F483&lt;&gt;"",ISNUMBER(Resumo!$H$3),ISNUMBER(B483),B483&gt;=1,B483=INT(B483),B483&lt;=Resumo!$H$3,AND(COUNTIF(Listas!$C$6:$C$105,C483)&gt;=1,C483&lt;&gt;"",COUNTIF(Listas!$A$6:$A$105,G483)=1,G483&lt;&gt;"",OR(H483="A fazer",H483="Em andamento",H483="Aguardando cliente",H483="Aguardando pagamento",H483="Concluído",H483="Cancelado"),OR(I483="Alta",I483="Média",I483="Baixa")),IF(H483="Concluído",AND(ISNUMBER(K483),K483&gt;=B483,K483&lt;=Resumo!$H$3),IF(H483="Cancelado",OR(K483="",AND(ISNUMBER(K483),K483&gt;=B483,K483&lt;=Resumo!$H$3)),K483="")),IF(H483="Cancelado",OR(J483="",AND(ISNUMBER(J483),J483&gt;=B483)),AND(ISNUMBER(J483),J483&gt;=B483)),ISNUMBER(L483),L483&gt;=0),"OK","Revisar dados"),"Revisar dados"))</f>
      </c>
    </row>
    <row r="484">
      <c r="A484" s="6"/>
      <c r="B484" s="33" t="n"/>
      <c r="C484" s="8" t="n"/>
      <c r="D484" s="9" t="n"/>
      <c r="E484" s="10" t="n"/>
      <c r="F484" s="9" t="n"/>
      <c r="G484" s="8" t="n"/>
      <c r="H484" s="8" t="n"/>
      <c r="I484" s="8" t="n"/>
      <c r="J484" s="33" t="n"/>
      <c r="K484" s="33" t="n"/>
      <c r="L484" s="56" t="n"/>
      <c r="M484" s="32">
        <f>IF(P484&lt;&gt;"OK","",IF(H484="Cancelado","",IF(H484="Concluído",K484-B484,Resumo!$H$3-B484)))</f>
      </c>
      <c r="N484" s="6">
        <f>IF(P484="","",IF(P484&lt;&gt;"OK","Revisar dados",IF(H484="Cancelado","Cancelado",IF(H484="Concluído",IF(K484&gt;J484,"Concluído em atraso","Concluído"),IF(J484&lt;Resumo!$H$3,"Atrasado",IF(J484-Resumo!$H$3&lt;=3,"Vence em até 3 dias","No prazo"))))))</f>
      </c>
      <c r="O484" s="9" t="n"/>
      <c r="P484" s="9">
        <f>IF(COUNTA(A484:L484,O484)=0,"",IFERROR(IF(AND(A484&lt;&gt;"",COUNTIF($A$6:$A$1000,A484)=1,F484&lt;&gt;"",ISNUMBER(Resumo!$H$3),ISNUMBER(B484),B484&gt;=1,B484=INT(B484),B484&lt;=Resumo!$H$3,AND(COUNTIF(Listas!$C$6:$C$105,C484)&gt;=1,C484&lt;&gt;"",COUNTIF(Listas!$A$6:$A$105,G484)=1,G484&lt;&gt;"",OR(H484="A fazer",H484="Em andamento",H484="Aguardando cliente",H484="Aguardando pagamento",H484="Concluído",H484="Cancelado"),OR(I484="Alta",I484="Média",I484="Baixa")),IF(H484="Concluído",AND(ISNUMBER(K484),K484&gt;=B484,K484&lt;=Resumo!$H$3),IF(H484="Cancelado",OR(K484="",AND(ISNUMBER(K484),K484&gt;=B484,K484&lt;=Resumo!$H$3)),K484="")),IF(H484="Cancelado",OR(J484="",AND(ISNUMBER(J484),J484&gt;=B484)),AND(ISNUMBER(J484),J484&gt;=B484)),ISNUMBER(L484),L484&gt;=0),"OK","Revisar dados"),"Revisar dados"))</f>
      </c>
    </row>
    <row r="485">
      <c r="A485" s="13"/>
      <c r="B485" s="33" t="n"/>
      <c r="C485" s="8" t="n"/>
      <c r="D485" s="9" t="n"/>
      <c r="E485" s="10" t="n"/>
      <c r="F485" s="9" t="n"/>
      <c r="G485" s="8" t="n"/>
      <c r="H485" s="8" t="n"/>
      <c r="I485" s="8" t="n"/>
      <c r="J485" s="33" t="n"/>
      <c r="K485" s="33" t="n"/>
      <c r="L485" s="56" t="n"/>
      <c r="M485" s="34">
        <f>IF(P485&lt;&gt;"OK","",IF(H485="Cancelado","",IF(H485="Concluído",K485-B485,Resumo!$H$3-B485)))</f>
      </c>
      <c r="N485" s="13">
        <f>IF(P485="","",IF(P485&lt;&gt;"OK","Revisar dados",IF(H485="Cancelado","Cancelado",IF(H485="Concluído",IF(K485&gt;J485,"Concluído em atraso","Concluído"),IF(J485&lt;Resumo!$H$3,"Atrasado",IF(J485-Resumo!$H$3&lt;=3,"Vence em até 3 dias","No prazo"))))))</f>
      </c>
      <c r="O485" s="9" t="n"/>
      <c r="P485" s="9">
        <f>IF(COUNTA(A485:L485,O485)=0,"",IFERROR(IF(AND(A485&lt;&gt;"",COUNTIF($A$6:$A$1000,A485)=1,F485&lt;&gt;"",ISNUMBER(Resumo!$H$3),ISNUMBER(B485),B485&gt;=1,B485=INT(B485),B485&lt;=Resumo!$H$3,AND(COUNTIF(Listas!$C$6:$C$105,C485)&gt;=1,C485&lt;&gt;"",COUNTIF(Listas!$A$6:$A$105,G485)=1,G485&lt;&gt;"",OR(H485="A fazer",H485="Em andamento",H485="Aguardando cliente",H485="Aguardando pagamento",H485="Concluído",H485="Cancelado"),OR(I485="Alta",I485="Média",I485="Baixa")),IF(H485="Concluído",AND(ISNUMBER(K485),K485&gt;=B485,K485&lt;=Resumo!$H$3),IF(H485="Cancelado",OR(K485="",AND(ISNUMBER(K485),K485&gt;=B485,K485&lt;=Resumo!$H$3)),K485="")),IF(H485="Cancelado",OR(J485="",AND(ISNUMBER(J485),J485&gt;=B485)),AND(ISNUMBER(J485),J485&gt;=B485)),ISNUMBER(L485),L485&gt;=0),"OK","Revisar dados"),"Revisar dados"))</f>
      </c>
    </row>
    <row r="486">
      <c r="A486" s="6"/>
      <c r="B486" s="33" t="n"/>
      <c r="C486" s="8" t="n"/>
      <c r="D486" s="9" t="n"/>
      <c r="E486" s="10" t="n"/>
      <c r="F486" s="9" t="n"/>
      <c r="G486" s="8" t="n"/>
      <c r="H486" s="8" t="n"/>
      <c r="I486" s="8" t="n"/>
      <c r="J486" s="33" t="n"/>
      <c r="K486" s="33" t="n"/>
      <c r="L486" s="56" t="n"/>
      <c r="M486" s="32">
        <f>IF(P486&lt;&gt;"OK","",IF(H486="Cancelado","",IF(H486="Concluído",K486-B486,Resumo!$H$3-B486)))</f>
      </c>
      <c r="N486" s="6">
        <f>IF(P486="","",IF(P486&lt;&gt;"OK","Revisar dados",IF(H486="Cancelado","Cancelado",IF(H486="Concluído",IF(K486&gt;J486,"Concluído em atraso","Concluído"),IF(J486&lt;Resumo!$H$3,"Atrasado",IF(J486-Resumo!$H$3&lt;=3,"Vence em até 3 dias","No prazo"))))))</f>
      </c>
      <c r="O486" s="9" t="n"/>
      <c r="P486" s="9">
        <f>IF(COUNTA(A486:L486,O486)=0,"",IFERROR(IF(AND(A486&lt;&gt;"",COUNTIF($A$6:$A$1000,A486)=1,F486&lt;&gt;"",ISNUMBER(Resumo!$H$3),ISNUMBER(B486),B486&gt;=1,B486=INT(B486),B486&lt;=Resumo!$H$3,AND(COUNTIF(Listas!$C$6:$C$105,C486)&gt;=1,C486&lt;&gt;"",COUNTIF(Listas!$A$6:$A$105,G486)=1,G486&lt;&gt;"",OR(H486="A fazer",H486="Em andamento",H486="Aguardando cliente",H486="Aguardando pagamento",H486="Concluído",H486="Cancelado"),OR(I486="Alta",I486="Média",I486="Baixa")),IF(H486="Concluído",AND(ISNUMBER(K486),K486&gt;=B486,K486&lt;=Resumo!$H$3),IF(H486="Cancelado",OR(K486="",AND(ISNUMBER(K486),K486&gt;=B486,K486&lt;=Resumo!$H$3)),K486="")),IF(H486="Cancelado",OR(J486="",AND(ISNUMBER(J486),J486&gt;=B486)),AND(ISNUMBER(J486),J486&gt;=B486)),ISNUMBER(L486),L486&gt;=0),"OK","Revisar dados"),"Revisar dados"))</f>
      </c>
    </row>
    <row r="487">
      <c r="A487" s="13"/>
      <c r="B487" s="33" t="n"/>
      <c r="C487" s="8" t="n"/>
      <c r="D487" s="9" t="n"/>
      <c r="E487" s="10" t="n"/>
      <c r="F487" s="9" t="n"/>
      <c r="G487" s="8" t="n"/>
      <c r="H487" s="8" t="n"/>
      <c r="I487" s="8" t="n"/>
      <c r="J487" s="33" t="n"/>
      <c r="K487" s="33" t="n"/>
      <c r="L487" s="56" t="n"/>
      <c r="M487" s="34">
        <f>IF(P487&lt;&gt;"OK","",IF(H487="Cancelado","",IF(H487="Concluído",K487-B487,Resumo!$H$3-B487)))</f>
      </c>
      <c r="N487" s="13">
        <f>IF(P487="","",IF(P487&lt;&gt;"OK","Revisar dados",IF(H487="Cancelado","Cancelado",IF(H487="Concluído",IF(K487&gt;J487,"Concluído em atraso","Concluído"),IF(J487&lt;Resumo!$H$3,"Atrasado",IF(J487-Resumo!$H$3&lt;=3,"Vence em até 3 dias","No prazo"))))))</f>
      </c>
      <c r="O487" s="9" t="n"/>
      <c r="P487" s="9">
        <f>IF(COUNTA(A487:L487,O487)=0,"",IFERROR(IF(AND(A487&lt;&gt;"",COUNTIF($A$6:$A$1000,A487)=1,F487&lt;&gt;"",ISNUMBER(Resumo!$H$3),ISNUMBER(B487),B487&gt;=1,B487=INT(B487),B487&lt;=Resumo!$H$3,AND(COUNTIF(Listas!$C$6:$C$105,C487)&gt;=1,C487&lt;&gt;"",COUNTIF(Listas!$A$6:$A$105,G487)=1,G487&lt;&gt;"",OR(H487="A fazer",H487="Em andamento",H487="Aguardando cliente",H487="Aguardando pagamento",H487="Concluído",H487="Cancelado"),OR(I487="Alta",I487="Média",I487="Baixa")),IF(H487="Concluído",AND(ISNUMBER(K487),K487&gt;=B487,K487&lt;=Resumo!$H$3),IF(H487="Cancelado",OR(K487="",AND(ISNUMBER(K487),K487&gt;=B487,K487&lt;=Resumo!$H$3)),K487="")),IF(H487="Cancelado",OR(J487="",AND(ISNUMBER(J487),J487&gt;=B487)),AND(ISNUMBER(J487),J487&gt;=B487)),ISNUMBER(L487),L487&gt;=0),"OK","Revisar dados"),"Revisar dados"))</f>
      </c>
    </row>
    <row r="488">
      <c r="A488" s="6"/>
      <c r="B488" s="33" t="n"/>
      <c r="C488" s="8" t="n"/>
      <c r="D488" s="9" t="n"/>
      <c r="E488" s="10" t="n"/>
      <c r="F488" s="9" t="n"/>
      <c r="G488" s="8" t="n"/>
      <c r="H488" s="8" t="n"/>
      <c r="I488" s="8" t="n"/>
      <c r="J488" s="33" t="n"/>
      <c r="K488" s="33" t="n"/>
      <c r="L488" s="56" t="n"/>
      <c r="M488" s="32">
        <f>IF(P488&lt;&gt;"OK","",IF(H488="Cancelado","",IF(H488="Concluído",K488-B488,Resumo!$H$3-B488)))</f>
      </c>
      <c r="N488" s="6">
        <f>IF(P488="","",IF(P488&lt;&gt;"OK","Revisar dados",IF(H488="Cancelado","Cancelado",IF(H488="Concluído",IF(K488&gt;J488,"Concluído em atraso","Concluído"),IF(J488&lt;Resumo!$H$3,"Atrasado",IF(J488-Resumo!$H$3&lt;=3,"Vence em até 3 dias","No prazo"))))))</f>
      </c>
      <c r="O488" s="9" t="n"/>
      <c r="P488" s="9">
        <f>IF(COUNTA(A488:L488,O488)=0,"",IFERROR(IF(AND(A488&lt;&gt;"",COUNTIF($A$6:$A$1000,A488)=1,F488&lt;&gt;"",ISNUMBER(Resumo!$H$3),ISNUMBER(B488),B488&gt;=1,B488=INT(B488),B488&lt;=Resumo!$H$3,AND(COUNTIF(Listas!$C$6:$C$105,C488)&gt;=1,C488&lt;&gt;"",COUNTIF(Listas!$A$6:$A$105,G488)=1,G488&lt;&gt;"",OR(H488="A fazer",H488="Em andamento",H488="Aguardando cliente",H488="Aguardando pagamento",H488="Concluído",H488="Cancelado"),OR(I488="Alta",I488="Média",I488="Baixa")),IF(H488="Concluído",AND(ISNUMBER(K488),K488&gt;=B488,K488&lt;=Resumo!$H$3),IF(H488="Cancelado",OR(K488="",AND(ISNUMBER(K488),K488&gt;=B488,K488&lt;=Resumo!$H$3)),K488="")),IF(H488="Cancelado",OR(J488="",AND(ISNUMBER(J488),J488&gt;=B488)),AND(ISNUMBER(J488),J488&gt;=B488)),ISNUMBER(L488),L488&gt;=0),"OK","Revisar dados"),"Revisar dados"))</f>
      </c>
    </row>
    <row r="489">
      <c r="A489" s="13"/>
      <c r="B489" s="33" t="n"/>
      <c r="C489" s="8" t="n"/>
      <c r="D489" s="9" t="n"/>
      <c r="E489" s="10" t="n"/>
      <c r="F489" s="9" t="n"/>
      <c r="G489" s="8" t="n"/>
      <c r="H489" s="8" t="n"/>
      <c r="I489" s="8" t="n"/>
      <c r="J489" s="33" t="n"/>
      <c r="K489" s="33" t="n"/>
      <c r="L489" s="56" t="n"/>
      <c r="M489" s="34">
        <f>IF(P489&lt;&gt;"OK","",IF(H489="Cancelado","",IF(H489="Concluído",K489-B489,Resumo!$H$3-B489)))</f>
      </c>
      <c r="N489" s="13">
        <f>IF(P489="","",IF(P489&lt;&gt;"OK","Revisar dados",IF(H489="Cancelado","Cancelado",IF(H489="Concluído",IF(K489&gt;J489,"Concluído em atraso","Concluído"),IF(J489&lt;Resumo!$H$3,"Atrasado",IF(J489-Resumo!$H$3&lt;=3,"Vence em até 3 dias","No prazo"))))))</f>
      </c>
      <c r="O489" s="9" t="n"/>
      <c r="P489" s="9">
        <f>IF(COUNTA(A489:L489,O489)=0,"",IFERROR(IF(AND(A489&lt;&gt;"",COUNTIF($A$6:$A$1000,A489)=1,F489&lt;&gt;"",ISNUMBER(Resumo!$H$3),ISNUMBER(B489),B489&gt;=1,B489=INT(B489),B489&lt;=Resumo!$H$3,AND(COUNTIF(Listas!$C$6:$C$105,C489)&gt;=1,C489&lt;&gt;"",COUNTIF(Listas!$A$6:$A$105,G489)=1,G489&lt;&gt;"",OR(H489="A fazer",H489="Em andamento",H489="Aguardando cliente",H489="Aguardando pagamento",H489="Concluído",H489="Cancelado"),OR(I489="Alta",I489="Média",I489="Baixa")),IF(H489="Concluído",AND(ISNUMBER(K489),K489&gt;=B489,K489&lt;=Resumo!$H$3),IF(H489="Cancelado",OR(K489="",AND(ISNUMBER(K489),K489&gt;=B489,K489&lt;=Resumo!$H$3)),K489="")),IF(H489="Cancelado",OR(J489="",AND(ISNUMBER(J489),J489&gt;=B489)),AND(ISNUMBER(J489),J489&gt;=B489)),ISNUMBER(L489),L489&gt;=0),"OK","Revisar dados"),"Revisar dados"))</f>
      </c>
    </row>
    <row r="490">
      <c r="A490" s="6"/>
      <c r="B490" s="33" t="n"/>
      <c r="C490" s="8" t="n"/>
      <c r="D490" s="9" t="n"/>
      <c r="E490" s="10" t="n"/>
      <c r="F490" s="9" t="n"/>
      <c r="G490" s="8" t="n"/>
      <c r="H490" s="8" t="n"/>
      <c r="I490" s="8" t="n"/>
      <c r="J490" s="33" t="n"/>
      <c r="K490" s="33" t="n"/>
      <c r="L490" s="56" t="n"/>
      <c r="M490" s="32">
        <f>IF(P490&lt;&gt;"OK","",IF(H490="Cancelado","",IF(H490="Concluído",K490-B490,Resumo!$H$3-B490)))</f>
      </c>
      <c r="N490" s="6">
        <f>IF(P490="","",IF(P490&lt;&gt;"OK","Revisar dados",IF(H490="Cancelado","Cancelado",IF(H490="Concluído",IF(K490&gt;J490,"Concluído em atraso","Concluído"),IF(J490&lt;Resumo!$H$3,"Atrasado",IF(J490-Resumo!$H$3&lt;=3,"Vence em até 3 dias","No prazo"))))))</f>
      </c>
      <c r="O490" s="9" t="n"/>
      <c r="P490" s="9">
        <f>IF(COUNTA(A490:L490,O490)=0,"",IFERROR(IF(AND(A490&lt;&gt;"",COUNTIF($A$6:$A$1000,A490)=1,F490&lt;&gt;"",ISNUMBER(Resumo!$H$3),ISNUMBER(B490),B490&gt;=1,B490=INT(B490),B490&lt;=Resumo!$H$3,AND(COUNTIF(Listas!$C$6:$C$105,C490)&gt;=1,C490&lt;&gt;"",COUNTIF(Listas!$A$6:$A$105,G490)=1,G490&lt;&gt;"",OR(H490="A fazer",H490="Em andamento",H490="Aguardando cliente",H490="Aguardando pagamento",H490="Concluído",H490="Cancelado"),OR(I490="Alta",I490="Média",I490="Baixa")),IF(H490="Concluído",AND(ISNUMBER(K490),K490&gt;=B490,K490&lt;=Resumo!$H$3),IF(H490="Cancelado",OR(K490="",AND(ISNUMBER(K490),K490&gt;=B490,K490&lt;=Resumo!$H$3)),K490="")),IF(H490="Cancelado",OR(J490="",AND(ISNUMBER(J490),J490&gt;=B490)),AND(ISNUMBER(J490),J490&gt;=B490)),ISNUMBER(L490),L490&gt;=0),"OK","Revisar dados"),"Revisar dados"))</f>
      </c>
    </row>
    <row r="491">
      <c r="A491" s="13"/>
      <c r="B491" s="33" t="n"/>
      <c r="C491" s="8" t="n"/>
      <c r="D491" s="9" t="n"/>
      <c r="E491" s="10" t="n"/>
      <c r="F491" s="9" t="n"/>
      <c r="G491" s="8" t="n"/>
      <c r="H491" s="8" t="n"/>
      <c r="I491" s="8" t="n"/>
      <c r="J491" s="33" t="n"/>
      <c r="K491" s="33" t="n"/>
      <c r="L491" s="56" t="n"/>
      <c r="M491" s="34">
        <f>IF(P491&lt;&gt;"OK","",IF(H491="Cancelado","",IF(H491="Concluído",K491-B491,Resumo!$H$3-B491)))</f>
      </c>
      <c r="N491" s="13">
        <f>IF(P491="","",IF(P491&lt;&gt;"OK","Revisar dados",IF(H491="Cancelado","Cancelado",IF(H491="Concluído",IF(K491&gt;J491,"Concluído em atraso","Concluído"),IF(J491&lt;Resumo!$H$3,"Atrasado",IF(J491-Resumo!$H$3&lt;=3,"Vence em até 3 dias","No prazo"))))))</f>
      </c>
      <c r="O491" s="9" t="n"/>
      <c r="P491" s="9">
        <f>IF(COUNTA(A491:L491,O491)=0,"",IFERROR(IF(AND(A491&lt;&gt;"",COUNTIF($A$6:$A$1000,A491)=1,F491&lt;&gt;"",ISNUMBER(Resumo!$H$3),ISNUMBER(B491),B491&gt;=1,B491=INT(B491),B491&lt;=Resumo!$H$3,AND(COUNTIF(Listas!$C$6:$C$105,C491)&gt;=1,C491&lt;&gt;"",COUNTIF(Listas!$A$6:$A$105,G491)=1,G491&lt;&gt;"",OR(H491="A fazer",H491="Em andamento",H491="Aguardando cliente",H491="Aguardando pagamento",H491="Concluído",H491="Cancelado"),OR(I491="Alta",I491="Média",I491="Baixa")),IF(H491="Concluído",AND(ISNUMBER(K491),K491&gt;=B491,K491&lt;=Resumo!$H$3),IF(H491="Cancelado",OR(K491="",AND(ISNUMBER(K491),K491&gt;=B491,K491&lt;=Resumo!$H$3)),K491="")),IF(H491="Cancelado",OR(J491="",AND(ISNUMBER(J491),J491&gt;=B491)),AND(ISNUMBER(J491),J491&gt;=B491)),ISNUMBER(L491),L491&gt;=0),"OK","Revisar dados"),"Revisar dados"))</f>
      </c>
    </row>
    <row r="492">
      <c r="A492" s="6"/>
      <c r="B492" s="33" t="n"/>
      <c r="C492" s="8" t="n"/>
      <c r="D492" s="9" t="n"/>
      <c r="E492" s="10" t="n"/>
      <c r="F492" s="9" t="n"/>
      <c r="G492" s="8" t="n"/>
      <c r="H492" s="8" t="n"/>
      <c r="I492" s="8" t="n"/>
      <c r="J492" s="33" t="n"/>
      <c r="K492" s="33" t="n"/>
      <c r="L492" s="56" t="n"/>
      <c r="M492" s="32">
        <f>IF(P492&lt;&gt;"OK","",IF(H492="Cancelado","",IF(H492="Concluído",K492-B492,Resumo!$H$3-B492)))</f>
      </c>
      <c r="N492" s="6">
        <f>IF(P492="","",IF(P492&lt;&gt;"OK","Revisar dados",IF(H492="Cancelado","Cancelado",IF(H492="Concluído",IF(K492&gt;J492,"Concluído em atraso","Concluído"),IF(J492&lt;Resumo!$H$3,"Atrasado",IF(J492-Resumo!$H$3&lt;=3,"Vence em até 3 dias","No prazo"))))))</f>
      </c>
      <c r="O492" s="9" t="n"/>
      <c r="P492" s="9">
        <f>IF(COUNTA(A492:L492,O492)=0,"",IFERROR(IF(AND(A492&lt;&gt;"",COUNTIF($A$6:$A$1000,A492)=1,F492&lt;&gt;"",ISNUMBER(Resumo!$H$3),ISNUMBER(B492),B492&gt;=1,B492=INT(B492),B492&lt;=Resumo!$H$3,AND(COUNTIF(Listas!$C$6:$C$105,C492)&gt;=1,C492&lt;&gt;"",COUNTIF(Listas!$A$6:$A$105,G492)=1,G492&lt;&gt;"",OR(H492="A fazer",H492="Em andamento",H492="Aguardando cliente",H492="Aguardando pagamento",H492="Concluído",H492="Cancelado"),OR(I492="Alta",I492="Média",I492="Baixa")),IF(H492="Concluído",AND(ISNUMBER(K492),K492&gt;=B492,K492&lt;=Resumo!$H$3),IF(H492="Cancelado",OR(K492="",AND(ISNUMBER(K492),K492&gt;=B492,K492&lt;=Resumo!$H$3)),K492="")),IF(H492="Cancelado",OR(J492="",AND(ISNUMBER(J492),J492&gt;=B492)),AND(ISNUMBER(J492),J492&gt;=B492)),ISNUMBER(L492),L492&gt;=0),"OK","Revisar dados"),"Revisar dados"))</f>
      </c>
    </row>
    <row r="493">
      <c r="A493" s="13"/>
      <c r="B493" s="33" t="n"/>
      <c r="C493" s="8" t="n"/>
      <c r="D493" s="9" t="n"/>
      <c r="E493" s="10" t="n"/>
      <c r="F493" s="9" t="n"/>
      <c r="G493" s="8" t="n"/>
      <c r="H493" s="8" t="n"/>
      <c r="I493" s="8" t="n"/>
      <c r="J493" s="33" t="n"/>
      <c r="K493" s="33" t="n"/>
      <c r="L493" s="56" t="n"/>
      <c r="M493" s="34">
        <f>IF(P493&lt;&gt;"OK","",IF(H493="Cancelado","",IF(H493="Concluído",K493-B493,Resumo!$H$3-B493)))</f>
      </c>
      <c r="N493" s="13">
        <f>IF(P493="","",IF(P493&lt;&gt;"OK","Revisar dados",IF(H493="Cancelado","Cancelado",IF(H493="Concluído",IF(K493&gt;J493,"Concluído em atraso","Concluído"),IF(J493&lt;Resumo!$H$3,"Atrasado",IF(J493-Resumo!$H$3&lt;=3,"Vence em até 3 dias","No prazo"))))))</f>
      </c>
      <c r="O493" s="9" t="n"/>
      <c r="P493" s="9">
        <f>IF(COUNTA(A493:L493,O493)=0,"",IFERROR(IF(AND(A493&lt;&gt;"",COUNTIF($A$6:$A$1000,A493)=1,F493&lt;&gt;"",ISNUMBER(Resumo!$H$3),ISNUMBER(B493),B493&gt;=1,B493=INT(B493),B493&lt;=Resumo!$H$3,AND(COUNTIF(Listas!$C$6:$C$105,C493)&gt;=1,C493&lt;&gt;"",COUNTIF(Listas!$A$6:$A$105,G493)=1,G493&lt;&gt;"",OR(H493="A fazer",H493="Em andamento",H493="Aguardando cliente",H493="Aguardando pagamento",H493="Concluído",H493="Cancelado"),OR(I493="Alta",I493="Média",I493="Baixa")),IF(H493="Concluído",AND(ISNUMBER(K493),K493&gt;=B493,K493&lt;=Resumo!$H$3),IF(H493="Cancelado",OR(K493="",AND(ISNUMBER(K493),K493&gt;=B493,K493&lt;=Resumo!$H$3)),K493="")),IF(H493="Cancelado",OR(J493="",AND(ISNUMBER(J493),J493&gt;=B493)),AND(ISNUMBER(J493),J493&gt;=B493)),ISNUMBER(L493),L493&gt;=0),"OK","Revisar dados"),"Revisar dados"))</f>
      </c>
    </row>
    <row r="494">
      <c r="A494" s="6"/>
      <c r="B494" s="33" t="n"/>
      <c r="C494" s="8" t="n"/>
      <c r="D494" s="9" t="n"/>
      <c r="E494" s="10" t="n"/>
      <c r="F494" s="9" t="n"/>
      <c r="G494" s="8" t="n"/>
      <c r="H494" s="8" t="n"/>
      <c r="I494" s="8" t="n"/>
      <c r="J494" s="33" t="n"/>
      <c r="K494" s="33" t="n"/>
      <c r="L494" s="56" t="n"/>
      <c r="M494" s="32">
        <f>IF(P494&lt;&gt;"OK","",IF(H494="Cancelado","",IF(H494="Concluído",K494-B494,Resumo!$H$3-B494)))</f>
      </c>
      <c r="N494" s="6">
        <f>IF(P494="","",IF(P494&lt;&gt;"OK","Revisar dados",IF(H494="Cancelado","Cancelado",IF(H494="Concluído",IF(K494&gt;J494,"Concluído em atraso","Concluído"),IF(J494&lt;Resumo!$H$3,"Atrasado",IF(J494-Resumo!$H$3&lt;=3,"Vence em até 3 dias","No prazo"))))))</f>
      </c>
      <c r="O494" s="9" t="n"/>
      <c r="P494" s="9">
        <f>IF(COUNTA(A494:L494,O494)=0,"",IFERROR(IF(AND(A494&lt;&gt;"",COUNTIF($A$6:$A$1000,A494)=1,F494&lt;&gt;"",ISNUMBER(Resumo!$H$3),ISNUMBER(B494),B494&gt;=1,B494=INT(B494),B494&lt;=Resumo!$H$3,AND(COUNTIF(Listas!$C$6:$C$105,C494)&gt;=1,C494&lt;&gt;"",COUNTIF(Listas!$A$6:$A$105,G494)=1,G494&lt;&gt;"",OR(H494="A fazer",H494="Em andamento",H494="Aguardando cliente",H494="Aguardando pagamento",H494="Concluído",H494="Cancelado"),OR(I494="Alta",I494="Média",I494="Baixa")),IF(H494="Concluído",AND(ISNUMBER(K494),K494&gt;=B494,K494&lt;=Resumo!$H$3),IF(H494="Cancelado",OR(K494="",AND(ISNUMBER(K494),K494&gt;=B494,K494&lt;=Resumo!$H$3)),K494="")),IF(H494="Cancelado",OR(J494="",AND(ISNUMBER(J494),J494&gt;=B494)),AND(ISNUMBER(J494),J494&gt;=B494)),ISNUMBER(L494),L494&gt;=0),"OK","Revisar dados"),"Revisar dados"))</f>
      </c>
    </row>
    <row r="495">
      <c r="A495" s="13"/>
      <c r="B495" s="33" t="n"/>
      <c r="C495" s="8" t="n"/>
      <c r="D495" s="9" t="n"/>
      <c r="E495" s="10" t="n"/>
      <c r="F495" s="9" t="n"/>
      <c r="G495" s="8" t="n"/>
      <c r="H495" s="8" t="n"/>
      <c r="I495" s="8" t="n"/>
      <c r="J495" s="33" t="n"/>
      <c r="K495" s="33" t="n"/>
      <c r="L495" s="56" t="n"/>
      <c r="M495" s="34">
        <f>IF(P495&lt;&gt;"OK","",IF(H495="Cancelado","",IF(H495="Concluído",K495-B495,Resumo!$H$3-B495)))</f>
      </c>
      <c r="N495" s="13">
        <f>IF(P495="","",IF(P495&lt;&gt;"OK","Revisar dados",IF(H495="Cancelado","Cancelado",IF(H495="Concluído",IF(K495&gt;J495,"Concluído em atraso","Concluído"),IF(J495&lt;Resumo!$H$3,"Atrasado",IF(J495-Resumo!$H$3&lt;=3,"Vence em até 3 dias","No prazo"))))))</f>
      </c>
      <c r="O495" s="9" t="n"/>
      <c r="P495" s="9">
        <f>IF(COUNTA(A495:L495,O495)=0,"",IFERROR(IF(AND(A495&lt;&gt;"",COUNTIF($A$6:$A$1000,A495)=1,F495&lt;&gt;"",ISNUMBER(Resumo!$H$3),ISNUMBER(B495),B495&gt;=1,B495=INT(B495),B495&lt;=Resumo!$H$3,AND(COUNTIF(Listas!$C$6:$C$105,C495)&gt;=1,C495&lt;&gt;"",COUNTIF(Listas!$A$6:$A$105,G495)=1,G495&lt;&gt;"",OR(H495="A fazer",H495="Em andamento",H495="Aguardando cliente",H495="Aguardando pagamento",H495="Concluído",H495="Cancelado"),OR(I495="Alta",I495="Média",I495="Baixa")),IF(H495="Concluído",AND(ISNUMBER(K495),K495&gt;=B495,K495&lt;=Resumo!$H$3),IF(H495="Cancelado",OR(K495="",AND(ISNUMBER(K495),K495&gt;=B495,K495&lt;=Resumo!$H$3)),K495="")),IF(H495="Cancelado",OR(J495="",AND(ISNUMBER(J495),J495&gt;=B495)),AND(ISNUMBER(J495),J495&gt;=B495)),ISNUMBER(L495),L495&gt;=0),"OK","Revisar dados"),"Revisar dados"))</f>
      </c>
    </row>
    <row r="496">
      <c r="A496" s="6"/>
      <c r="B496" s="33" t="n"/>
      <c r="C496" s="8" t="n"/>
      <c r="D496" s="9" t="n"/>
      <c r="E496" s="10" t="n"/>
      <c r="F496" s="9" t="n"/>
      <c r="G496" s="8" t="n"/>
      <c r="H496" s="8" t="n"/>
      <c r="I496" s="8" t="n"/>
      <c r="J496" s="33" t="n"/>
      <c r="K496" s="33" t="n"/>
      <c r="L496" s="56" t="n"/>
      <c r="M496" s="32">
        <f>IF(P496&lt;&gt;"OK","",IF(H496="Cancelado","",IF(H496="Concluído",K496-B496,Resumo!$H$3-B496)))</f>
      </c>
      <c r="N496" s="6">
        <f>IF(P496="","",IF(P496&lt;&gt;"OK","Revisar dados",IF(H496="Cancelado","Cancelado",IF(H496="Concluído",IF(K496&gt;J496,"Concluído em atraso","Concluído"),IF(J496&lt;Resumo!$H$3,"Atrasado",IF(J496-Resumo!$H$3&lt;=3,"Vence em até 3 dias","No prazo"))))))</f>
      </c>
      <c r="O496" s="9" t="n"/>
      <c r="P496" s="9">
        <f>IF(COUNTA(A496:L496,O496)=0,"",IFERROR(IF(AND(A496&lt;&gt;"",COUNTIF($A$6:$A$1000,A496)=1,F496&lt;&gt;"",ISNUMBER(Resumo!$H$3),ISNUMBER(B496),B496&gt;=1,B496=INT(B496),B496&lt;=Resumo!$H$3,AND(COUNTIF(Listas!$C$6:$C$105,C496)&gt;=1,C496&lt;&gt;"",COUNTIF(Listas!$A$6:$A$105,G496)=1,G496&lt;&gt;"",OR(H496="A fazer",H496="Em andamento",H496="Aguardando cliente",H496="Aguardando pagamento",H496="Concluído",H496="Cancelado"),OR(I496="Alta",I496="Média",I496="Baixa")),IF(H496="Concluído",AND(ISNUMBER(K496),K496&gt;=B496,K496&lt;=Resumo!$H$3),IF(H496="Cancelado",OR(K496="",AND(ISNUMBER(K496),K496&gt;=B496,K496&lt;=Resumo!$H$3)),K496="")),IF(H496="Cancelado",OR(J496="",AND(ISNUMBER(J496),J496&gt;=B496)),AND(ISNUMBER(J496),J496&gt;=B496)),ISNUMBER(L496),L496&gt;=0),"OK","Revisar dados"),"Revisar dados"))</f>
      </c>
    </row>
    <row r="497">
      <c r="A497" s="13"/>
      <c r="B497" s="33" t="n"/>
      <c r="C497" s="8" t="n"/>
      <c r="D497" s="9" t="n"/>
      <c r="E497" s="10" t="n"/>
      <c r="F497" s="9" t="n"/>
      <c r="G497" s="8" t="n"/>
      <c r="H497" s="8" t="n"/>
      <c r="I497" s="8" t="n"/>
      <c r="J497" s="33" t="n"/>
      <c r="K497" s="33" t="n"/>
      <c r="L497" s="56" t="n"/>
      <c r="M497" s="34">
        <f>IF(P497&lt;&gt;"OK","",IF(H497="Cancelado","",IF(H497="Concluído",K497-B497,Resumo!$H$3-B497)))</f>
      </c>
      <c r="N497" s="13">
        <f>IF(P497="","",IF(P497&lt;&gt;"OK","Revisar dados",IF(H497="Cancelado","Cancelado",IF(H497="Concluído",IF(K497&gt;J497,"Concluído em atraso","Concluído"),IF(J497&lt;Resumo!$H$3,"Atrasado",IF(J497-Resumo!$H$3&lt;=3,"Vence em até 3 dias","No prazo"))))))</f>
      </c>
      <c r="O497" s="9" t="n"/>
      <c r="P497" s="9">
        <f>IF(COUNTA(A497:L497,O497)=0,"",IFERROR(IF(AND(A497&lt;&gt;"",COUNTIF($A$6:$A$1000,A497)=1,F497&lt;&gt;"",ISNUMBER(Resumo!$H$3),ISNUMBER(B497),B497&gt;=1,B497=INT(B497),B497&lt;=Resumo!$H$3,AND(COUNTIF(Listas!$C$6:$C$105,C497)&gt;=1,C497&lt;&gt;"",COUNTIF(Listas!$A$6:$A$105,G497)=1,G497&lt;&gt;"",OR(H497="A fazer",H497="Em andamento",H497="Aguardando cliente",H497="Aguardando pagamento",H497="Concluído",H497="Cancelado"),OR(I497="Alta",I497="Média",I497="Baixa")),IF(H497="Concluído",AND(ISNUMBER(K497),K497&gt;=B497,K497&lt;=Resumo!$H$3),IF(H497="Cancelado",OR(K497="",AND(ISNUMBER(K497),K497&gt;=B497,K497&lt;=Resumo!$H$3)),K497="")),IF(H497="Cancelado",OR(J497="",AND(ISNUMBER(J497),J497&gt;=B497)),AND(ISNUMBER(J497),J497&gt;=B497)),ISNUMBER(L497),L497&gt;=0),"OK","Revisar dados"),"Revisar dados"))</f>
      </c>
    </row>
    <row r="498">
      <c r="A498" s="6"/>
      <c r="B498" s="33" t="n"/>
      <c r="C498" s="8" t="n"/>
      <c r="D498" s="9" t="n"/>
      <c r="E498" s="10" t="n"/>
      <c r="F498" s="9" t="n"/>
      <c r="G498" s="8" t="n"/>
      <c r="H498" s="8" t="n"/>
      <c r="I498" s="8" t="n"/>
      <c r="J498" s="33" t="n"/>
      <c r="K498" s="33" t="n"/>
      <c r="L498" s="56" t="n"/>
      <c r="M498" s="32">
        <f>IF(P498&lt;&gt;"OK","",IF(H498="Cancelado","",IF(H498="Concluído",K498-B498,Resumo!$H$3-B498)))</f>
      </c>
      <c r="N498" s="6">
        <f>IF(P498="","",IF(P498&lt;&gt;"OK","Revisar dados",IF(H498="Cancelado","Cancelado",IF(H498="Concluído",IF(K498&gt;J498,"Concluído em atraso","Concluído"),IF(J498&lt;Resumo!$H$3,"Atrasado",IF(J498-Resumo!$H$3&lt;=3,"Vence em até 3 dias","No prazo"))))))</f>
      </c>
      <c r="O498" s="9" t="n"/>
      <c r="P498" s="9">
        <f>IF(COUNTA(A498:L498,O498)=0,"",IFERROR(IF(AND(A498&lt;&gt;"",COUNTIF($A$6:$A$1000,A498)=1,F498&lt;&gt;"",ISNUMBER(Resumo!$H$3),ISNUMBER(B498),B498&gt;=1,B498=INT(B498),B498&lt;=Resumo!$H$3,AND(COUNTIF(Listas!$C$6:$C$105,C498)&gt;=1,C498&lt;&gt;"",COUNTIF(Listas!$A$6:$A$105,G498)=1,G498&lt;&gt;"",OR(H498="A fazer",H498="Em andamento",H498="Aguardando cliente",H498="Aguardando pagamento",H498="Concluído",H498="Cancelado"),OR(I498="Alta",I498="Média",I498="Baixa")),IF(H498="Concluído",AND(ISNUMBER(K498),K498&gt;=B498,K498&lt;=Resumo!$H$3),IF(H498="Cancelado",OR(K498="",AND(ISNUMBER(K498),K498&gt;=B498,K498&lt;=Resumo!$H$3)),K498="")),IF(H498="Cancelado",OR(J498="",AND(ISNUMBER(J498),J498&gt;=B498)),AND(ISNUMBER(J498),J498&gt;=B498)),ISNUMBER(L498),L498&gt;=0),"OK","Revisar dados"),"Revisar dados"))</f>
      </c>
    </row>
    <row r="499">
      <c r="A499" s="13"/>
      <c r="B499" s="33" t="n"/>
      <c r="C499" s="8" t="n"/>
      <c r="D499" s="9" t="n"/>
      <c r="E499" s="10" t="n"/>
      <c r="F499" s="9" t="n"/>
      <c r="G499" s="8" t="n"/>
      <c r="H499" s="8" t="n"/>
      <c r="I499" s="8" t="n"/>
      <c r="J499" s="33" t="n"/>
      <c r="K499" s="33" t="n"/>
      <c r="L499" s="56" t="n"/>
      <c r="M499" s="34">
        <f>IF(P499&lt;&gt;"OK","",IF(H499="Cancelado","",IF(H499="Concluído",K499-B499,Resumo!$H$3-B499)))</f>
      </c>
      <c r="N499" s="13">
        <f>IF(P499="","",IF(P499&lt;&gt;"OK","Revisar dados",IF(H499="Cancelado","Cancelado",IF(H499="Concluído",IF(K499&gt;J499,"Concluído em atraso","Concluído"),IF(J499&lt;Resumo!$H$3,"Atrasado",IF(J499-Resumo!$H$3&lt;=3,"Vence em até 3 dias","No prazo"))))))</f>
      </c>
      <c r="O499" s="9" t="n"/>
      <c r="P499" s="9">
        <f>IF(COUNTA(A499:L499,O499)=0,"",IFERROR(IF(AND(A499&lt;&gt;"",COUNTIF($A$6:$A$1000,A499)=1,F499&lt;&gt;"",ISNUMBER(Resumo!$H$3),ISNUMBER(B499),B499&gt;=1,B499=INT(B499),B499&lt;=Resumo!$H$3,AND(COUNTIF(Listas!$C$6:$C$105,C499)&gt;=1,C499&lt;&gt;"",COUNTIF(Listas!$A$6:$A$105,G499)=1,G499&lt;&gt;"",OR(H499="A fazer",H499="Em andamento",H499="Aguardando cliente",H499="Aguardando pagamento",H499="Concluído",H499="Cancelado"),OR(I499="Alta",I499="Média",I499="Baixa")),IF(H499="Concluído",AND(ISNUMBER(K499),K499&gt;=B499,K499&lt;=Resumo!$H$3),IF(H499="Cancelado",OR(K499="",AND(ISNUMBER(K499),K499&gt;=B499,K499&lt;=Resumo!$H$3)),K499="")),IF(H499="Cancelado",OR(J499="",AND(ISNUMBER(J499),J499&gt;=B499)),AND(ISNUMBER(J499),J499&gt;=B499)),ISNUMBER(L499),L499&gt;=0),"OK","Revisar dados"),"Revisar dados"))</f>
      </c>
    </row>
    <row r="500">
      <c r="A500" s="6"/>
      <c r="B500" s="33" t="n"/>
      <c r="C500" s="8" t="n"/>
      <c r="D500" s="9" t="n"/>
      <c r="E500" s="10" t="n"/>
      <c r="F500" s="9" t="n"/>
      <c r="G500" s="8" t="n"/>
      <c r="H500" s="8" t="n"/>
      <c r="I500" s="8" t="n"/>
      <c r="J500" s="33" t="n"/>
      <c r="K500" s="33" t="n"/>
      <c r="L500" s="56" t="n"/>
      <c r="M500" s="32">
        <f>IF(P500&lt;&gt;"OK","",IF(H500="Cancelado","",IF(H500="Concluído",K500-B500,Resumo!$H$3-B500)))</f>
      </c>
      <c r="N500" s="6">
        <f>IF(P500="","",IF(P500&lt;&gt;"OK","Revisar dados",IF(H500="Cancelado","Cancelado",IF(H500="Concluído",IF(K500&gt;J500,"Concluído em atraso","Concluído"),IF(J500&lt;Resumo!$H$3,"Atrasado",IF(J500-Resumo!$H$3&lt;=3,"Vence em até 3 dias","No prazo"))))))</f>
      </c>
      <c r="O500" s="9" t="n"/>
      <c r="P500" s="9">
        <f>IF(COUNTA(A500:L500,O500)=0,"",IFERROR(IF(AND(A500&lt;&gt;"",COUNTIF($A$6:$A$1000,A500)=1,F500&lt;&gt;"",ISNUMBER(Resumo!$H$3),ISNUMBER(B500),B500&gt;=1,B500=INT(B500),B500&lt;=Resumo!$H$3,AND(COUNTIF(Listas!$C$6:$C$105,C500)&gt;=1,C500&lt;&gt;"",COUNTIF(Listas!$A$6:$A$105,G500)=1,G500&lt;&gt;"",OR(H500="A fazer",H500="Em andamento",H500="Aguardando cliente",H500="Aguardando pagamento",H500="Concluído",H500="Cancelado"),OR(I500="Alta",I500="Média",I500="Baixa")),IF(H500="Concluído",AND(ISNUMBER(K500),K500&gt;=B500,K500&lt;=Resumo!$H$3),IF(H500="Cancelado",OR(K500="",AND(ISNUMBER(K500),K500&gt;=B500,K500&lt;=Resumo!$H$3)),K500="")),IF(H500="Cancelado",OR(J500="",AND(ISNUMBER(J500),J500&gt;=B500)),AND(ISNUMBER(J500),J500&gt;=B500)),ISNUMBER(L500),L500&gt;=0),"OK","Revisar dados"),"Revisar dados"))</f>
      </c>
    </row>
    <row r="501">
      <c r="A501" s="13"/>
      <c r="B501" s="33" t="n"/>
      <c r="C501" s="8" t="n"/>
      <c r="D501" s="9" t="n"/>
      <c r="E501" s="10" t="n"/>
      <c r="F501" s="9" t="n"/>
      <c r="G501" s="8" t="n"/>
      <c r="H501" s="8" t="n"/>
      <c r="I501" s="8" t="n"/>
      <c r="J501" s="33" t="n"/>
      <c r="K501" s="33" t="n"/>
      <c r="L501" s="56" t="n"/>
      <c r="M501" s="34">
        <f>IF(P501&lt;&gt;"OK","",IF(H501="Cancelado","",IF(H501="Concluído",K501-B501,Resumo!$H$3-B501)))</f>
      </c>
      <c r="N501" s="13">
        <f>IF(P501="","",IF(P501&lt;&gt;"OK","Revisar dados",IF(H501="Cancelado","Cancelado",IF(H501="Concluído",IF(K501&gt;J501,"Concluído em atraso","Concluído"),IF(J501&lt;Resumo!$H$3,"Atrasado",IF(J501-Resumo!$H$3&lt;=3,"Vence em até 3 dias","No prazo"))))))</f>
      </c>
      <c r="O501" s="9" t="n"/>
      <c r="P501" s="9">
        <f>IF(COUNTA(A501:L501,O501)=0,"",IFERROR(IF(AND(A501&lt;&gt;"",COUNTIF($A$6:$A$1000,A501)=1,F501&lt;&gt;"",ISNUMBER(Resumo!$H$3),ISNUMBER(B501),B501&gt;=1,B501=INT(B501),B501&lt;=Resumo!$H$3,AND(COUNTIF(Listas!$C$6:$C$105,C501)&gt;=1,C501&lt;&gt;"",COUNTIF(Listas!$A$6:$A$105,G501)=1,G501&lt;&gt;"",OR(H501="A fazer",H501="Em andamento",H501="Aguardando cliente",H501="Aguardando pagamento",H501="Concluído",H501="Cancelado"),OR(I501="Alta",I501="Média",I501="Baixa")),IF(H501="Concluído",AND(ISNUMBER(K501),K501&gt;=B501,K501&lt;=Resumo!$H$3),IF(H501="Cancelado",OR(K501="",AND(ISNUMBER(K501),K501&gt;=B501,K501&lt;=Resumo!$H$3)),K501="")),IF(H501="Cancelado",OR(J501="",AND(ISNUMBER(J501),J501&gt;=B501)),AND(ISNUMBER(J501),J501&gt;=B501)),ISNUMBER(L501),L501&gt;=0),"OK","Revisar dados"),"Revisar dados"))</f>
      </c>
    </row>
    <row r="502">
      <c r="A502" s="6"/>
      <c r="B502" s="33" t="n"/>
      <c r="C502" s="8" t="n"/>
      <c r="D502" s="9" t="n"/>
      <c r="E502" s="10" t="n"/>
      <c r="F502" s="9" t="n"/>
      <c r="G502" s="8" t="n"/>
      <c r="H502" s="8" t="n"/>
      <c r="I502" s="8" t="n"/>
      <c r="J502" s="33" t="n"/>
      <c r="K502" s="33" t="n"/>
      <c r="L502" s="56" t="n"/>
      <c r="M502" s="32">
        <f>IF(P502&lt;&gt;"OK","",IF(H502="Cancelado","",IF(H502="Concluído",K502-B502,Resumo!$H$3-B502)))</f>
      </c>
      <c r="N502" s="6">
        <f>IF(P502="","",IF(P502&lt;&gt;"OK","Revisar dados",IF(H502="Cancelado","Cancelado",IF(H502="Concluído",IF(K502&gt;J502,"Concluído em atraso","Concluído"),IF(J502&lt;Resumo!$H$3,"Atrasado",IF(J502-Resumo!$H$3&lt;=3,"Vence em até 3 dias","No prazo"))))))</f>
      </c>
      <c r="O502" s="9" t="n"/>
      <c r="P502" s="9">
        <f>IF(COUNTA(A502:L502,O502)=0,"",IFERROR(IF(AND(A502&lt;&gt;"",COUNTIF($A$6:$A$1000,A502)=1,F502&lt;&gt;"",ISNUMBER(Resumo!$H$3),ISNUMBER(B502),B502&gt;=1,B502=INT(B502),B502&lt;=Resumo!$H$3,AND(COUNTIF(Listas!$C$6:$C$105,C502)&gt;=1,C502&lt;&gt;"",COUNTIF(Listas!$A$6:$A$105,G502)=1,G502&lt;&gt;"",OR(H502="A fazer",H502="Em andamento",H502="Aguardando cliente",H502="Aguardando pagamento",H502="Concluído",H502="Cancelado"),OR(I502="Alta",I502="Média",I502="Baixa")),IF(H502="Concluído",AND(ISNUMBER(K502),K502&gt;=B502,K502&lt;=Resumo!$H$3),IF(H502="Cancelado",OR(K502="",AND(ISNUMBER(K502),K502&gt;=B502,K502&lt;=Resumo!$H$3)),K502="")),IF(H502="Cancelado",OR(J502="",AND(ISNUMBER(J502),J502&gt;=B502)),AND(ISNUMBER(J502),J502&gt;=B502)),ISNUMBER(L502),L502&gt;=0),"OK","Revisar dados"),"Revisar dados"))</f>
      </c>
    </row>
    <row r="503">
      <c r="A503" s="13"/>
      <c r="B503" s="33" t="n"/>
      <c r="C503" s="8" t="n"/>
      <c r="D503" s="9" t="n"/>
      <c r="E503" s="10" t="n"/>
      <c r="F503" s="9" t="n"/>
      <c r="G503" s="8" t="n"/>
      <c r="H503" s="8" t="n"/>
      <c r="I503" s="8" t="n"/>
      <c r="J503" s="33" t="n"/>
      <c r="K503" s="33" t="n"/>
      <c r="L503" s="56" t="n"/>
      <c r="M503" s="34">
        <f>IF(P503&lt;&gt;"OK","",IF(H503="Cancelado","",IF(H503="Concluído",K503-B503,Resumo!$H$3-B503)))</f>
      </c>
      <c r="N503" s="13">
        <f>IF(P503="","",IF(P503&lt;&gt;"OK","Revisar dados",IF(H503="Cancelado","Cancelado",IF(H503="Concluído",IF(K503&gt;J503,"Concluído em atraso","Concluído"),IF(J503&lt;Resumo!$H$3,"Atrasado",IF(J503-Resumo!$H$3&lt;=3,"Vence em até 3 dias","No prazo"))))))</f>
      </c>
      <c r="O503" s="9" t="n"/>
      <c r="P503" s="9">
        <f>IF(COUNTA(A503:L503,O503)=0,"",IFERROR(IF(AND(A503&lt;&gt;"",COUNTIF($A$6:$A$1000,A503)=1,F503&lt;&gt;"",ISNUMBER(Resumo!$H$3),ISNUMBER(B503),B503&gt;=1,B503=INT(B503),B503&lt;=Resumo!$H$3,AND(COUNTIF(Listas!$C$6:$C$105,C503)&gt;=1,C503&lt;&gt;"",COUNTIF(Listas!$A$6:$A$105,G503)=1,G503&lt;&gt;"",OR(H503="A fazer",H503="Em andamento",H503="Aguardando cliente",H503="Aguardando pagamento",H503="Concluído",H503="Cancelado"),OR(I503="Alta",I503="Média",I503="Baixa")),IF(H503="Concluído",AND(ISNUMBER(K503),K503&gt;=B503,K503&lt;=Resumo!$H$3),IF(H503="Cancelado",OR(K503="",AND(ISNUMBER(K503),K503&gt;=B503,K503&lt;=Resumo!$H$3)),K503="")),IF(H503="Cancelado",OR(J503="",AND(ISNUMBER(J503),J503&gt;=B503)),AND(ISNUMBER(J503),J503&gt;=B503)),ISNUMBER(L503),L503&gt;=0),"OK","Revisar dados"),"Revisar dados"))</f>
      </c>
    </row>
    <row r="504">
      <c r="A504" s="6"/>
      <c r="B504" s="33" t="n"/>
      <c r="C504" s="8" t="n"/>
      <c r="D504" s="9" t="n"/>
      <c r="E504" s="10" t="n"/>
      <c r="F504" s="9" t="n"/>
      <c r="G504" s="8" t="n"/>
      <c r="H504" s="8" t="n"/>
      <c r="I504" s="8" t="n"/>
      <c r="J504" s="33" t="n"/>
      <c r="K504" s="33" t="n"/>
      <c r="L504" s="56" t="n"/>
      <c r="M504" s="32">
        <f>IF(P504&lt;&gt;"OK","",IF(H504="Cancelado","",IF(H504="Concluído",K504-B504,Resumo!$H$3-B504)))</f>
      </c>
      <c r="N504" s="6">
        <f>IF(P504="","",IF(P504&lt;&gt;"OK","Revisar dados",IF(H504="Cancelado","Cancelado",IF(H504="Concluído",IF(K504&gt;J504,"Concluído em atraso","Concluído"),IF(J504&lt;Resumo!$H$3,"Atrasado",IF(J504-Resumo!$H$3&lt;=3,"Vence em até 3 dias","No prazo"))))))</f>
      </c>
      <c r="O504" s="9" t="n"/>
      <c r="P504" s="9">
        <f>IF(COUNTA(A504:L504,O504)=0,"",IFERROR(IF(AND(A504&lt;&gt;"",COUNTIF($A$6:$A$1000,A504)=1,F504&lt;&gt;"",ISNUMBER(Resumo!$H$3),ISNUMBER(B504),B504&gt;=1,B504=INT(B504),B504&lt;=Resumo!$H$3,AND(COUNTIF(Listas!$C$6:$C$105,C504)&gt;=1,C504&lt;&gt;"",COUNTIF(Listas!$A$6:$A$105,G504)=1,G504&lt;&gt;"",OR(H504="A fazer",H504="Em andamento",H504="Aguardando cliente",H504="Aguardando pagamento",H504="Concluído",H504="Cancelado"),OR(I504="Alta",I504="Média",I504="Baixa")),IF(H504="Concluído",AND(ISNUMBER(K504),K504&gt;=B504,K504&lt;=Resumo!$H$3),IF(H504="Cancelado",OR(K504="",AND(ISNUMBER(K504),K504&gt;=B504,K504&lt;=Resumo!$H$3)),K504="")),IF(H504="Cancelado",OR(J504="",AND(ISNUMBER(J504),J504&gt;=B504)),AND(ISNUMBER(J504),J504&gt;=B504)),ISNUMBER(L504),L504&gt;=0),"OK","Revisar dados"),"Revisar dados"))</f>
      </c>
    </row>
    <row r="505">
      <c r="A505" s="13"/>
      <c r="B505" s="33" t="n"/>
      <c r="C505" s="8" t="n"/>
      <c r="D505" s="9" t="n"/>
      <c r="E505" s="10" t="n"/>
      <c r="F505" s="9" t="n"/>
      <c r="G505" s="8" t="n"/>
      <c r="H505" s="8" t="n"/>
      <c r="I505" s="8" t="n"/>
      <c r="J505" s="33" t="n"/>
      <c r="K505" s="33" t="n"/>
      <c r="L505" s="56" t="n"/>
      <c r="M505" s="34">
        <f>IF(P505&lt;&gt;"OK","",IF(H505="Cancelado","",IF(H505="Concluído",K505-B505,Resumo!$H$3-B505)))</f>
      </c>
      <c r="N505" s="13">
        <f>IF(P505="","",IF(P505&lt;&gt;"OK","Revisar dados",IF(H505="Cancelado","Cancelado",IF(H505="Concluído",IF(K505&gt;J505,"Concluído em atraso","Concluído"),IF(J505&lt;Resumo!$H$3,"Atrasado",IF(J505-Resumo!$H$3&lt;=3,"Vence em até 3 dias","No prazo"))))))</f>
      </c>
      <c r="O505" s="9" t="n"/>
      <c r="P505" s="9">
        <f>IF(COUNTA(A505:L505,O505)=0,"",IFERROR(IF(AND(A505&lt;&gt;"",COUNTIF($A$6:$A$1000,A505)=1,F505&lt;&gt;"",ISNUMBER(Resumo!$H$3),ISNUMBER(B505),B505&gt;=1,B505=INT(B505),B505&lt;=Resumo!$H$3,AND(COUNTIF(Listas!$C$6:$C$105,C505)&gt;=1,C505&lt;&gt;"",COUNTIF(Listas!$A$6:$A$105,G505)=1,G505&lt;&gt;"",OR(H505="A fazer",H505="Em andamento",H505="Aguardando cliente",H505="Aguardando pagamento",H505="Concluído",H505="Cancelado"),OR(I505="Alta",I505="Média",I505="Baixa")),IF(H505="Concluído",AND(ISNUMBER(K505),K505&gt;=B505,K505&lt;=Resumo!$H$3),IF(H505="Cancelado",OR(K505="",AND(ISNUMBER(K505),K505&gt;=B505,K505&lt;=Resumo!$H$3)),K505="")),IF(H505="Cancelado",OR(J505="",AND(ISNUMBER(J505),J505&gt;=B505)),AND(ISNUMBER(J505),J505&gt;=B505)),ISNUMBER(L505),L505&gt;=0),"OK","Revisar dados"),"Revisar dados"))</f>
      </c>
    </row>
    <row r="506">
      <c r="A506" s="6"/>
      <c r="B506" s="33" t="n"/>
      <c r="C506" s="8" t="n"/>
      <c r="D506" s="9" t="n"/>
      <c r="E506" s="10" t="n"/>
      <c r="F506" s="9" t="n"/>
      <c r="G506" s="8" t="n"/>
      <c r="H506" s="8" t="n"/>
      <c r="I506" s="8" t="n"/>
      <c r="J506" s="33" t="n"/>
      <c r="K506" s="33" t="n"/>
      <c r="L506" s="56" t="n"/>
      <c r="M506" s="32">
        <f>IF(P506&lt;&gt;"OK","",IF(H506="Cancelado","",IF(H506="Concluído",K506-B506,Resumo!$H$3-B506)))</f>
      </c>
      <c r="N506" s="6">
        <f>IF(P506="","",IF(P506&lt;&gt;"OK","Revisar dados",IF(H506="Cancelado","Cancelado",IF(H506="Concluído",IF(K506&gt;J506,"Concluído em atraso","Concluído"),IF(J506&lt;Resumo!$H$3,"Atrasado",IF(J506-Resumo!$H$3&lt;=3,"Vence em até 3 dias","No prazo"))))))</f>
      </c>
      <c r="O506" s="9" t="n"/>
      <c r="P506" s="9">
        <f>IF(COUNTA(A506:L506,O506)=0,"",IFERROR(IF(AND(A506&lt;&gt;"",COUNTIF($A$6:$A$1000,A506)=1,F506&lt;&gt;"",ISNUMBER(Resumo!$H$3),ISNUMBER(B506),B506&gt;=1,B506=INT(B506),B506&lt;=Resumo!$H$3,AND(COUNTIF(Listas!$C$6:$C$105,C506)&gt;=1,C506&lt;&gt;"",COUNTIF(Listas!$A$6:$A$105,G506)=1,G506&lt;&gt;"",OR(H506="A fazer",H506="Em andamento",H506="Aguardando cliente",H506="Aguardando pagamento",H506="Concluído",H506="Cancelado"),OR(I506="Alta",I506="Média",I506="Baixa")),IF(H506="Concluído",AND(ISNUMBER(K506),K506&gt;=B506,K506&lt;=Resumo!$H$3),IF(H506="Cancelado",OR(K506="",AND(ISNUMBER(K506),K506&gt;=B506,K506&lt;=Resumo!$H$3)),K506="")),IF(H506="Cancelado",OR(J506="",AND(ISNUMBER(J506),J506&gt;=B506)),AND(ISNUMBER(J506),J506&gt;=B506)),ISNUMBER(L506),L506&gt;=0),"OK","Revisar dados"),"Revisar dados"))</f>
      </c>
    </row>
    <row r="507">
      <c r="A507" s="13"/>
      <c r="B507" s="33" t="n"/>
      <c r="C507" s="8" t="n"/>
      <c r="D507" s="9" t="n"/>
      <c r="E507" s="10" t="n"/>
      <c r="F507" s="9" t="n"/>
      <c r="G507" s="8" t="n"/>
      <c r="H507" s="8" t="n"/>
      <c r="I507" s="8" t="n"/>
      <c r="J507" s="33" t="n"/>
      <c r="K507" s="33" t="n"/>
      <c r="L507" s="56" t="n"/>
      <c r="M507" s="34">
        <f>IF(P507&lt;&gt;"OK","",IF(H507="Cancelado","",IF(H507="Concluído",K507-B507,Resumo!$H$3-B507)))</f>
      </c>
      <c r="N507" s="13">
        <f>IF(P507="","",IF(P507&lt;&gt;"OK","Revisar dados",IF(H507="Cancelado","Cancelado",IF(H507="Concluído",IF(K507&gt;J507,"Concluído em atraso","Concluído"),IF(J507&lt;Resumo!$H$3,"Atrasado",IF(J507-Resumo!$H$3&lt;=3,"Vence em até 3 dias","No prazo"))))))</f>
      </c>
      <c r="O507" s="9" t="n"/>
      <c r="P507" s="9">
        <f>IF(COUNTA(A507:L507,O507)=0,"",IFERROR(IF(AND(A507&lt;&gt;"",COUNTIF($A$6:$A$1000,A507)=1,F507&lt;&gt;"",ISNUMBER(Resumo!$H$3),ISNUMBER(B507),B507&gt;=1,B507=INT(B507),B507&lt;=Resumo!$H$3,AND(COUNTIF(Listas!$C$6:$C$105,C507)&gt;=1,C507&lt;&gt;"",COUNTIF(Listas!$A$6:$A$105,G507)=1,G507&lt;&gt;"",OR(H507="A fazer",H507="Em andamento",H507="Aguardando cliente",H507="Aguardando pagamento",H507="Concluído",H507="Cancelado"),OR(I507="Alta",I507="Média",I507="Baixa")),IF(H507="Concluído",AND(ISNUMBER(K507),K507&gt;=B507,K507&lt;=Resumo!$H$3),IF(H507="Cancelado",OR(K507="",AND(ISNUMBER(K507),K507&gt;=B507,K507&lt;=Resumo!$H$3)),K507="")),IF(H507="Cancelado",OR(J507="",AND(ISNUMBER(J507),J507&gt;=B507)),AND(ISNUMBER(J507),J507&gt;=B507)),ISNUMBER(L507),L507&gt;=0),"OK","Revisar dados"),"Revisar dados"))</f>
      </c>
    </row>
    <row r="508">
      <c r="A508" s="6"/>
      <c r="B508" s="33" t="n"/>
      <c r="C508" s="8" t="n"/>
      <c r="D508" s="9" t="n"/>
      <c r="E508" s="10" t="n"/>
      <c r="F508" s="9" t="n"/>
      <c r="G508" s="8" t="n"/>
      <c r="H508" s="8" t="n"/>
      <c r="I508" s="8" t="n"/>
      <c r="J508" s="33" t="n"/>
      <c r="K508" s="33" t="n"/>
      <c r="L508" s="56" t="n"/>
      <c r="M508" s="32">
        <f>IF(P508&lt;&gt;"OK","",IF(H508="Cancelado","",IF(H508="Concluído",K508-B508,Resumo!$H$3-B508)))</f>
      </c>
      <c r="N508" s="6">
        <f>IF(P508="","",IF(P508&lt;&gt;"OK","Revisar dados",IF(H508="Cancelado","Cancelado",IF(H508="Concluído",IF(K508&gt;J508,"Concluído em atraso","Concluído"),IF(J508&lt;Resumo!$H$3,"Atrasado",IF(J508-Resumo!$H$3&lt;=3,"Vence em até 3 dias","No prazo"))))))</f>
      </c>
      <c r="O508" s="9" t="n"/>
      <c r="P508" s="9">
        <f>IF(COUNTA(A508:L508,O508)=0,"",IFERROR(IF(AND(A508&lt;&gt;"",COUNTIF($A$6:$A$1000,A508)=1,F508&lt;&gt;"",ISNUMBER(Resumo!$H$3),ISNUMBER(B508),B508&gt;=1,B508=INT(B508),B508&lt;=Resumo!$H$3,AND(COUNTIF(Listas!$C$6:$C$105,C508)&gt;=1,C508&lt;&gt;"",COUNTIF(Listas!$A$6:$A$105,G508)=1,G508&lt;&gt;"",OR(H508="A fazer",H508="Em andamento",H508="Aguardando cliente",H508="Aguardando pagamento",H508="Concluído",H508="Cancelado"),OR(I508="Alta",I508="Média",I508="Baixa")),IF(H508="Concluído",AND(ISNUMBER(K508),K508&gt;=B508,K508&lt;=Resumo!$H$3),IF(H508="Cancelado",OR(K508="",AND(ISNUMBER(K508),K508&gt;=B508,K508&lt;=Resumo!$H$3)),K508="")),IF(H508="Cancelado",OR(J508="",AND(ISNUMBER(J508),J508&gt;=B508)),AND(ISNUMBER(J508),J508&gt;=B508)),ISNUMBER(L508),L508&gt;=0),"OK","Revisar dados"),"Revisar dados"))</f>
      </c>
    </row>
    <row r="509">
      <c r="A509" s="13"/>
      <c r="B509" s="33" t="n"/>
      <c r="C509" s="8" t="n"/>
      <c r="D509" s="9" t="n"/>
      <c r="E509" s="10" t="n"/>
      <c r="F509" s="9" t="n"/>
      <c r="G509" s="8" t="n"/>
      <c r="H509" s="8" t="n"/>
      <c r="I509" s="8" t="n"/>
      <c r="J509" s="33" t="n"/>
      <c r="K509" s="33" t="n"/>
      <c r="L509" s="56" t="n"/>
      <c r="M509" s="34">
        <f>IF(P509&lt;&gt;"OK","",IF(H509="Cancelado","",IF(H509="Concluído",K509-B509,Resumo!$H$3-B509)))</f>
      </c>
      <c r="N509" s="13">
        <f>IF(P509="","",IF(P509&lt;&gt;"OK","Revisar dados",IF(H509="Cancelado","Cancelado",IF(H509="Concluído",IF(K509&gt;J509,"Concluído em atraso","Concluído"),IF(J509&lt;Resumo!$H$3,"Atrasado",IF(J509-Resumo!$H$3&lt;=3,"Vence em até 3 dias","No prazo"))))))</f>
      </c>
      <c r="O509" s="9" t="n"/>
      <c r="P509" s="9">
        <f>IF(COUNTA(A509:L509,O509)=0,"",IFERROR(IF(AND(A509&lt;&gt;"",COUNTIF($A$6:$A$1000,A509)=1,F509&lt;&gt;"",ISNUMBER(Resumo!$H$3),ISNUMBER(B509),B509&gt;=1,B509=INT(B509),B509&lt;=Resumo!$H$3,AND(COUNTIF(Listas!$C$6:$C$105,C509)&gt;=1,C509&lt;&gt;"",COUNTIF(Listas!$A$6:$A$105,G509)=1,G509&lt;&gt;"",OR(H509="A fazer",H509="Em andamento",H509="Aguardando cliente",H509="Aguardando pagamento",H509="Concluído",H509="Cancelado"),OR(I509="Alta",I509="Média",I509="Baixa")),IF(H509="Concluído",AND(ISNUMBER(K509),K509&gt;=B509,K509&lt;=Resumo!$H$3),IF(H509="Cancelado",OR(K509="",AND(ISNUMBER(K509),K509&gt;=B509,K509&lt;=Resumo!$H$3)),K509="")),IF(H509="Cancelado",OR(J509="",AND(ISNUMBER(J509),J509&gt;=B509)),AND(ISNUMBER(J509),J509&gt;=B509)),ISNUMBER(L509),L509&gt;=0),"OK","Revisar dados"),"Revisar dados"))</f>
      </c>
    </row>
    <row r="510">
      <c r="A510" s="6"/>
      <c r="B510" s="33" t="n"/>
      <c r="C510" s="8" t="n"/>
      <c r="D510" s="9" t="n"/>
      <c r="E510" s="10" t="n"/>
      <c r="F510" s="9" t="n"/>
      <c r="G510" s="8" t="n"/>
      <c r="H510" s="8" t="n"/>
      <c r="I510" s="8" t="n"/>
      <c r="J510" s="33" t="n"/>
      <c r="K510" s="33" t="n"/>
      <c r="L510" s="56" t="n"/>
      <c r="M510" s="32">
        <f>IF(P510&lt;&gt;"OK","",IF(H510="Cancelado","",IF(H510="Concluído",K510-B510,Resumo!$H$3-B510)))</f>
      </c>
      <c r="N510" s="6">
        <f>IF(P510="","",IF(P510&lt;&gt;"OK","Revisar dados",IF(H510="Cancelado","Cancelado",IF(H510="Concluído",IF(K510&gt;J510,"Concluído em atraso","Concluído"),IF(J510&lt;Resumo!$H$3,"Atrasado",IF(J510-Resumo!$H$3&lt;=3,"Vence em até 3 dias","No prazo"))))))</f>
      </c>
      <c r="O510" s="9" t="n"/>
      <c r="P510" s="9">
        <f>IF(COUNTA(A510:L510,O510)=0,"",IFERROR(IF(AND(A510&lt;&gt;"",COUNTIF($A$6:$A$1000,A510)=1,F510&lt;&gt;"",ISNUMBER(Resumo!$H$3),ISNUMBER(B510),B510&gt;=1,B510=INT(B510),B510&lt;=Resumo!$H$3,AND(COUNTIF(Listas!$C$6:$C$105,C510)&gt;=1,C510&lt;&gt;"",COUNTIF(Listas!$A$6:$A$105,G510)=1,G510&lt;&gt;"",OR(H510="A fazer",H510="Em andamento",H510="Aguardando cliente",H510="Aguardando pagamento",H510="Concluído",H510="Cancelado"),OR(I510="Alta",I510="Média",I510="Baixa")),IF(H510="Concluído",AND(ISNUMBER(K510),K510&gt;=B510,K510&lt;=Resumo!$H$3),IF(H510="Cancelado",OR(K510="",AND(ISNUMBER(K510),K510&gt;=B510,K510&lt;=Resumo!$H$3)),K510="")),IF(H510="Cancelado",OR(J510="",AND(ISNUMBER(J510),J510&gt;=B510)),AND(ISNUMBER(J510),J510&gt;=B510)),ISNUMBER(L510),L510&gt;=0),"OK","Revisar dados"),"Revisar dados"))</f>
      </c>
    </row>
    <row r="511">
      <c r="A511" s="13"/>
      <c r="B511" s="33" t="n"/>
      <c r="C511" s="8" t="n"/>
      <c r="D511" s="9" t="n"/>
      <c r="E511" s="10" t="n"/>
      <c r="F511" s="9" t="n"/>
      <c r="G511" s="8" t="n"/>
      <c r="H511" s="8" t="n"/>
      <c r="I511" s="8" t="n"/>
      <c r="J511" s="33" t="n"/>
      <c r="K511" s="33" t="n"/>
      <c r="L511" s="56" t="n"/>
      <c r="M511" s="34">
        <f>IF(P511&lt;&gt;"OK","",IF(H511="Cancelado","",IF(H511="Concluído",K511-B511,Resumo!$H$3-B511)))</f>
      </c>
      <c r="N511" s="13">
        <f>IF(P511="","",IF(P511&lt;&gt;"OK","Revisar dados",IF(H511="Cancelado","Cancelado",IF(H511="Concluído",IF(K511&gt;J511,"Concluído em atraso","Concluído"),IF(J511&lt;Resumo!$H$3,"Atrasado",IF(J511-Resumo!$H$3&lt;=3,"Vence em até 3 dias","No prazo"))))))</f>
      </c>
      <c r="O511" s="9" t="n"/>
      <c r="P511" s="9">
        <f>IF(COUNTA(A511:L511,O511)=0,"",IFERROR(IF(AND(A511&lt;&gt;"",COUNTIF($A$6:$A$1000,A511)=1,F511&lt;&gt;"",ISNUMBER(Resumo!$H$3),ISNUMBER(B511),B511&gt;=1,B511=INT(B511),B511&lt;=Resumo!$H$3,AND(COUNTIF(Listas!$C$6:$C$105,C511)&gt;=1,C511&lt;&gt;"",COUNTIF(Listas!$A$6:$A$105,G511)=1,G511&lt;&gt;"",OR(H511="A fazer",H511="Em andamento",H511="Aguardando cliente",H511="Aguardando pagamento",H511="Concluído",H511="Cancelado"),OR(I511="Alta",I511="Média",I511="Baixa")),IF(H511="Concluído",AND(ISNUMBER(K511),K511&gt;=B511,K511&lt;=Resumo!$H$3),IF(H511="Cancelado",OR(K511="",AND(ISNUMBER(K511),K511&gt;=B511,K511&lt;=Resumo!$H$3)),K511="")),IF(H511="Cancelado",OR(J511="",AND(ISNUMBER(J511),J511&gt;=B511)),AND(ISNUMBER(J511),J511&gt;=B511)),ISNUMBER(L511),L511&gt;=0),"OK","Revisar dados"),"Revisar dados"))</f>
      </c>
    </row>
    <row r="512">
      <c r="A512" s="6"/>
      <c r="B512" s="33" t="n"/>
      <c r="C512" s="8" t="n"/>
      <c r="D512" s="9" t="n"/>
      <c r="E512" s="10" t="n"/>
      <c r="F512" s="9" t="n"/>
      <c r="G512" s="8" t="n"/>
      <c r="H512" s="8" t="n"/>
      <c r="I512" s="8" t="n"/>
      <c r="J512" s="33" t="n"/>
      <c r="K512" s="33" t="n"/>
      <c r="L512" s="56" t="n"/>
      <c r="M512" s="32">
        <f>IF(P512&lt;&gt;"OK","",IF(H512="Cancelado","",IF(H512="Concluído",K512-B512,Resumo!$H$3-B512)))</f>
      </c>
      <c r="N512" s="6">
        <f>IF(P512="","",IF(P512&lt;&gt;"OK","Revisar dados",IF(H512="Cancelado","Cancelado",IF(H512="Concluído",IF(K512&gt;J512,"Concluído em atraso","Concluído"),IF(J512&lt;Resumo!$H$3,"Atrasado",IF(J512-Resumo!$H$3&lt;=3,"Vence em até 3 dias","No prazo"))))))</f>
      </c>
      <c r="O512" s="9" t="n"/>
      <c r="P512" s="9">
        <f>IF(COUNTA(A512:L512,O512)=0,"",IFERROR(IF(AND(A512&lt;&gt;"",COUNTIF($A$6:$A$1000,A512)=1,F512&lt;&gt;"",ISNUMBER(Resumo!$H$3),ISNUMBER(B512),B512&gt;=1,B512=INT(B512),B512&lt;=Resumo!$H$3,AND(COUNTIF(Listas!$C$6:$C$105,C512)&gt;=1,C512&lt;&gt;"",COUNTIF(Listas!$A$6:$A$105,G512)=1,G512&lt;&gt;"",OR(H512="A fazer",H512="Em andamento",H512="Aguardando cliente",H512="Aguardando pagamento",H512="Concluído",H512="Cancelado"),OR(I512="Alta",I512="Média",I512="Baixa")),IF(H512="Concluído",AND(ISNUMBER(K512),K512&gt;=B512,K512&lt;=Resumo!$H$3),IF(H512="Cancelado",OR(K512="",AND(ISNUMBER(K512),K512&gt;=B512,K512&lt;=Resumo!$H$3)),K512="")),IF(H512="Cancelado",OR(J512="",AND(ISNUMBER(J512),J512&gt;=B512)),AND(ISNUMBER(J512),J512&gt;=B512)),ISNUMBER(L512),L512&gt;=0),"OK","Revisar dados"),"Revisar dados"))</f>
      </c>
    </row>
    <row r="513">
      <c r="A513" s="13"/>
      <c r="B513" s="33" t="n"/>
      <c r="C513" s="8" t="n"/>
      <c r="D513" s="9" t="n"/>
      <c r="E513" s="10" t="n"/>
      <c r="F513" s="9" t="n"/>
      <c r="G513" s="8" t="n"/>
      <c r="H513" s="8" t="n"/>
      <c r="I513" s="8" t="n"/>
      <c r="J513" s="33" t="n"/>
      <c r="K513" s="33" t="n"/>
      <c r="L513" s="56" t="n"/>
      <c r="M513" s="34">
        <f>IF(P513&lt;&gt;"OK","",IF(H513="Cancelado","",IF(H513="Concluído",K513-B513,Resumo!$H$3-B513)))</f>
      </c>
      <c r="N513" s="13">
        <f>IF(P513="","",IF(P513&lt;&gt;"OK","Revisar dados",IF(H513="Cancelado","Cancelado",IF(H513="Concluído",IF(K513&gt;J513,"Concluído em atraso","Concluído"),IF(J513&lt;Resumo!$H$3,"Atrasado",IF(J513-Resumo!$H$3&lt;=3,"Vence em até 3 dias","No prazo"))))))</f>
      </c>
      <c r="O513" s="9" t="n"/>
      <c r="P513" s="9">
        <f>IF(COUNTA(A513:L513,O513)=0,"",IFERROR(IF(AND(A513&lt;&gt;"",COUNTIF($A$6:$A$1000,A513)=1,F513&lt;&gt;"",ISNUMBER(Resumo!$H$3),ISNUMBER(B513),B513&gt;=1,B513=INT(B513),B513&lt;=Resumo!$H$3,AND(COUNTIF(Listas!$C$6:$C$105,C513)&gt;=1,C513&lt;&gt;"",COUNTIF(Listas!$A$6:$A$105,G513)=1,G513&lt;&gt;"",OR(H513="A fazer",H513="Em andamento",H513="Aguardando cliente",H513="Aguardando pagamento",H513="Concluído",H513="Cancelado"),OR(I513="Alta",I513="Média",I513="Baixa")),IF(H513="Concluído",AND(ISNUMBER(K513),K513&gt;=B513,K513&lt;=Resumo!$H$3),IF(H513="Cancelado",OR(K513="",AND(ISNUMBER(K513),K513&gt;=B513,K513&lt;=Resumo!$H$3)),K513="")),IF(H513="Cancelado",OR(J513="",AND(ISNUMBER(J513),J513&gt;=B513)),AND(ISNUMBER(J513),J513&gt;=B513)),ISNUMBER(L513),L513&gt;=0),"OK","Revisar dados"),"Revisar dados"))</f>
      </c>
    </row>
    <row r="514">
      <c r="A514" s="6"/>
      <c r="B514" s="33" t="n"/>
      <c r="C514" s="8" t="n"/>
      <c r="D514" s="9" t="n"/>
      <c r="E514" s="10" t="n"/>
      <c r="F514" s="9" t="n"/>
      <c r="G514" s="8" t="n"/>
      <c r="H514" s="8" t="n"/>
      <c r="I514" s="8" t="n"/>
      <c r="J514" s="33" t="n"/>
      <c r="K514" s="33" t="n"/>
      <c r="L514" s="56" t="n"/>
      <c r="M514" s="32">
        <f>IF(P514&lt;&gt;"OK","",IF(H514="Cancelado","",IF(H514="Concluído",K514-B514,Resumo!$H$3-B514)))</f>
      </c>
      <c r="N514" s="6">
        <f>IF(P514="","",IF(P514&lt;&gt;"OK","Revisar dados",IF(H514="Cancelado","Cancelado",IF(H514="Concluído",IF(K514&gt;J514,"Concluído em atraso","Concluído"),IF(J514&lt;Resumo!$H$3,"Atrasado",IF(J514-Resumo!$H$3&lt;=3,"Vence em até 3 dias","No prazo"))))))</f>
      </c>
      <c r="O514" s="9" t="n"/>
      <c r="P514" s="9">
        <f>IF(COUNTA(A514:L514,O514)=0,"",IFERROR(IF(AND(A514&lt;&gt;"",COUNTIF($A$6:$A$1000,A514)=1,F514&lt;&gt;"",ISNUMBER(Resumo!$H$3),ISNUMBER(B514),B514&gt;=1,B514=INT(B514),B514&lt;=Resumo!$H$3,AND(COUNTIF(Listas!$C$6:$C$105,C514)&gt;=1,C514&lt;&gt;"",COUNTIF(Listas!$A$6:$A$105,G514)=1,G514&lt;&gt;"",OR(H514="A fazer",H514="Em andamento",H514="Aguardando cliente",H514="Aguardando pagamento",H514="Concluído",H514="Cancelado"),OR(I514="Alta",I514="Média",I514="Baixa")),IF(H514="Concluído",AND(ISNUMBER(K514),K514&gt;=B514,K514&lt;=Resumo!$H$3),IF(H514="Cancelado",OR(K514="",AND(ISNUMBER(K514),K514&gt;=B514,K514&lt;=Resumo!$H$3)),K514="")),IF(H514="Cancelado",OR(J514="",AND(ISNUMBER(J514),J514&gt;=B514)),AND(ISNUMBER(J514),J514&gt;=B514)),ISNUMBER(L514),L514&gt;=0),"OK","Revisar dados"),"Revisar dados"))</f>
      </c>
    </row>
    <row r="515">
      <c r="A515" s="13"/>
      <c r="B515" s="33" t="n"/>
      <c r="C515" s="8" t="n"/>
      <c r="D515" s="9" t="n"/>
      <c r="E515" s="10" t="n"/>
      <c r="F515" s="9" t="n"/>
      <c r="G515" s="8" t="n"/>
      <c r="H515" s="8" t="n"/>
      <c r="I515" s="8" t="n"/>
      <c r="J515" s="33" t="n"/>
      <c r="K515" s="33" t="n"/>
      <c r="L515" s="56" t="n"/>
      <c r="M515" s="34">
        <f>IF(P515&lt;&gt;"OK","",IF(H515="Cancelado","",IF(H515="Concluído",K515-B515,Resumo!$H$3-B515)))</f>
      </c>
      <c r="N515" s="13">
        <f>IF(P515="","",IF(P515&lt;&gt;"OK","Revisar dados",IF(H515="Cancelado","Cancelado",IF(H515="Concluído",IF(K515&gt;J515,"Concluído em atraso","Concluído"),IF(J515&lt;Resumo!$H$3,"Atrasado",IF(J515-Resumo!$H$3&lt;=3,"Vence em até 3 dias","No prazo"))))))</f>
      </c>
      <c r="O515" s="9" t="n"/>
      <c r="P515" s="9">
        <f>IF(COUNTA(A515:L515,O515)=0,"",IFERROR(IF(AND(A515&lt;&gt;"",COUNTIF($A$6:$A$1000,A515)=1,F515&lt;&gt;"",ISNUMBER(Resumo!$H$3),ISNUMBER(B515),B515&gt;=1,B515=INT(B515),B515&lt;=Resumo!$H$3,AND(COUNTIF(Listas!$C$6:$C$105,C515)&gt;=1,C515&lt;&gt;"",COUNTIF(Listas!$A$6:$A$105,G515)=1,G515&lt;&gt;"",OR(H515="A fazer",H515="Em andamento",H515="Aguardando cliente",H515="Aguardando pagamento",H515="Concluído",H515="Cancelado"),OR(I515="Alta",I515="Média",I515="Baixa")),IF(H515="Concluído",AND(ISNUMBER(K515),K515&gt;=B515,K515&lt;=Resumo!$H$3),IF(H515="Cancelado",OR(K515="",AND(ISNUMBER(K515),K515&gt;=B515,K515&lt;=Resumo!$H$3)),K515="")),IF(H515="Cancelado",OR(J515="",AND(ISNUMBER(J515),J515&gt;=B515)),AND(ISNUMBER(J515),J515&gt;=B515)),ISNUMBER(L515),L515&gt;=0),"OK","Revisar dados"),"Revisar dados"))</f>
      </c>
    </row>
    <row r="516">
      <c r="A516" s="6"/>
      <c r="B516" s="33" t="n"/>
      <c r="C516" s="8" t="n"/>
      <c r="D516" s="9" t="n"/>
      <c r="E516" s="10" t="n"/>
      <c r="F516" s="9" t="n"/>
      <c r="G516" s="8" t="n"/>
      <c r="H516" s="8" t="n"/>
      <c r="I516" s="8" t="n"/>
      <c r="J516" s="33" t="n"/>
      <c r="K516" s="33" t="n"/>
      <c r="L516" s="56" t="n"/>
      <c r="M516" s="32">
        <f>IF(P516&lt;&gt;"OK","",IF(H516="Cancelado","",IF(H516="Concluído",K516-B516,Resumo!$H$3-B516)))</f>
      </c>
      <c r="N516" s="6">
        <f>IF(P516="","",IF(P516&lt;&gt;"OK","Revisar dados",IF(H516="Cancelado","Cancelado",IF(H516="Concluído",IF(K516&gt;J516,"Concluído em atraso","Concluído"),IF(J516&lt;Resumo!$H$3,"Atrasado",IF(J516-Resumo!$H$3&lt;=3,"Vence em até 3 dias","No prazo"))))))</f>
      </c>
      <c r="O516" s="9" t="n"/>
      <c r="P516" s="9">
        <f>IF(COUNTA(A516:L516,O516)=0,"",IFERROR(IF(AND(A516&lt;&gt;"",COUNTIF($A$6:$A$1000,A516)=1,F516&lt;&gt;"",ISNUMBER(Resumo!$H$3),ISNUMBER(B516),B516&gt;=1,B516=INT(B516),B516&lt;=Resumo!$H$3,AND(COUNTIF(Listas!$C$6:$C$105,C516)&gt;=1,C516&lt;&gt;"",COUNTIF(Listas!$A$6:$A$105,G516)=1,G516&lt;&gt;"",OR(H516="A fazer",H516="Em andamento",H516="Aguardando cliente",H516="Aguardando pagamento",H516="Concluído",H516="Cancelado"),OR(I516="Alta",I516="Média",I516="Baixa")),IF(H516="Concluído",AND(ISNUMBER(K516),K516&gt;=B516,K516&lt;=Resumo!$H$3),IF(H516="Cancelado",OR(K516="",AND(ISNUMBER(K516),K516&gt;=B516,K516&lt;=Resumo!$H$3)),K516="")),IF(H516="Cancelado",OR(J516="",AND(ISNUMBER(J516),J516&gt;=B516)),AND(ISNUMBER(J516),J516&gt;=B516)),ISNUMBER(L516),L516&gt;=0),"OK","Revisar dados"),"Revisar dados"))</f>
      </c>
    </row>
    <row r="517">
      <c r="A517" s="13"/>
      <c r="B517" s="33" t="n"/>
      <c r="C517" s="8" t="n"/>
      <c r="D517" s="9" t="n"/>
      <c r="E517" s="10" t="n"/>
      <c r="F517" s="9" t="n"/>
      <c r="G517" s="8" t="n"/>
      <c r="H517" s="8" t="n"/>
      <c r="I517" s="8" t="n"/>
      <c r="J517" s="33" t="n"/>
      <c r="K517" s="33" t="n"/>
      <c r="L517" s="56" t="n"/>
      <c r="M517" s="34">
        <f>IF(P517&lt;&gt;"OK","",IF(H517="Cancelado","",IF(H517="Concluído",K517-B517,Resumo!$H$3-B517)))</f>
      </c>
      <c r="N517" s="13">
        <f>IF(P517="","",IF(P517&lt;&gt;"OK","Revisar dados",IF(H517="Cancelado","Cancelado",IF(H517="Concluído",IF(K517&gt;J517,"Concluído em atraso","Concluído"),IF(J517&lt;Resumo!$H$3,"Atrasado",IF(J517-Resumo!$H$3&lt;=3,"Vence em até 3 dias","No prazo"))))))</f>
      </c>
      <c r="O517" s="9" t="n"/>
      <c r="P517" s="9">
        <f>IF(COUNTA(A517:L517,O517)=0,"",IFERROR(IF(AND(A517&lt;&gt;"",COUNTIF($A$6:$A$1000,A517)=1,F517&lt;&gt;"",ISNUMBER(Resumo!$H$3),ISNUMBER(B517),B517&gt;=1,B517=INT(B517),B517&lt;=Resumo!$H$3,AND(COUNTIF(Listas!$C$6:$C$105,C517)&gt;=1,C517&lt;&gt;"",COUNTIF(Listas!$A$6:$A$105,G517)=1,G517&lt;&gt;"",OR(H517="A fazer",H517="Em andamento",H517="Aguardando cliente",H517="Aguardando pagamento",H517="Concluído",H517="Cancelado"),OR(I517="Alta",I517="Média",I517="Baixa")),IF(H517="Concluído",AND(ISNUMBER(K517),K517&gt;=B517,K517&lt;=Resumo!$H$3),IF(H517="Cancelado",OR(K517="",AND(ISNUMBER(K517),K517&gt;=B517,K517&lt;=Resumo!$H$3)),K517="")),IF(H517="Cancelado",OR(J517="",AND(ISNUMBER(J517),J517&gt;=B517)),AND(ISNUMBER(J517),J517&gt;=B517)),ISNUMBER(L517),L517&gt;=0),"OK","Revisar dados"),"Revisar dados"))</f>
      </c>
    </row>
    <row r="518">
      <c r="A518" s="6"/>
      <c r="B518" s="33" t="n"/>
      <c r="C518" s="8" t="n"/>
      <c r="D518" s="9" t="n"/>
      <c r="E518" s="10" t="n"/>
      <c r="F518" s="9" t="n"/>
      <c r="G518" s="8" t="n"/>
      <c r="H518" s="8" t="n"/>
      <c r="I518" s="8" t="n"/>
      <c r="J518" s="33" t="n"/>
      <c r="K518" s="33" t="n"/>
      <c r="L518" s="56" t="n"/>
      <c r="M518" s="32">
        <f>IF(P518&lt;&gt;"OK","",IF(H518="Cancelado","",IF(H518="Concluído",K518-B518,Resumo!$H$3-B518)))</f>
      </c>
      <c r="N518" s="6">
        <f>IF(P518="","",IF(P518&lt;&gt;"OK","Revisar dados",IF(H518="Cancelado","Cancelado",IF(H518="Concluído",IF(K518&gt;J518,"Concluído em atraso","Concluído"),IF(J518&lt;Resumo!$H$3,"Atrasado",IF(J518-Resumo!$H$3&lt;=3,"Vence em até 3 dias","No prazo"))))))</f>
      </c>
      <c r="O518" s="9" t="n"/>
      <c r="P518" s="9">
        <f>IF(COUNTA(A518:L518,O518)=0,"",IFERROR(IF(AND(A518&lt;&gt;"",COUNTIF($A$6:$A$1000,A518)=1,F518&lt;&gt;"",ISNUMBER(Resumo!$H$3),ISNUMBER(B518),B518&gt;=1,B518=INT(B518),B518&lt;=Resumo!$H$3,AND(COUNTIF(Listas!$C$6:$C$105,C518)&gt;=1,C518&lt;&gt;"",COUNTIF(Listas!$A$6:$A$105,G518)=1,G518&lt;&gt;"",OR(H518="A fazer",H518="Em andamento",H518="Aguardando cliente",H518="Aguardando pagamento",H518="Concluído",H518="Cancelado"),OR(I518="Alta",I518="Média",I518="Baixa")),IF(H518="Concluído",AND(ISNUMBER(K518),K518&gt;=B518,K518&lt;=Resumo!$H$3),IF(H518="Cancelado",OR(K518="",AND(ISNUMBER(K518),K518&gt;=B518,K518&lt;=Resumo!$H$3)),K518="")),IF(H518="Cancelado",OR(J518="",AND(ISNUMBER(J518),J518&gt;=B518)),AND(ISNUMBER(J518),J518&gt;=B518)),ISNUMBER(L518),L518&gt;=0),"OK","Revisar dados"),"Revisar dados"))</f>
      </c>
    </row>
    <row r="519">
      <c r="A519" s="13"/>
      <c r="B519" s="33" t="n"/>
      <c r="C519" s="8" t="n"/>
      <c r="D519" s="9" t="n"/>
      <c r="E519" s="10" t="n"/>
      <c r="F519" s="9" t="n"/>
      <c r="G519" s="8" t="n"/>
      <c r="H519" s="8" t="n"/>
      <c r="I519" s="8" t="n"/>
      <c r="J519" s="33" t="n"/>
      <c r="K519" s="33" t="n"/>
      <c r="L519" s="56" t="n"/>
      <c r="M519" s="34">
        <f>IF(P519&lt;&gt;"OK","",IF(H519="Cancelado","",IF(H519="Concluído",K519-B519,Resumo!$H$3-B519)))</f>
      </c>
      <c r="N519" s="13">
        <f>IF(P519="","",IF(P519&lt;&gt;"OK","Revisar dados",IF(H519="Cancelado","Cancelado",IF(H519="Concluído",IF(K519&gt;J519,"Concluído em atraso","Concluído"),IF(J519&lt;Resumo!$H$3,"Atrasado",IF(J519-Resumo!$H$3&lt;=3,"Vence em até 3 dias","No prazo"))))))</f>
      </c>
      <c r="O519" s="9" t="n"/>
      <c r="P519" s="9">
        <f>IF(COUNTA(A519:L519,O519)=0,"",IFERROR(IF(AND(A519&lt;&gt;"",COUNTIF($A$6:$A$1000,A519)=1,F519&lt;&gt;"",ISNUMBER(Resumo!$H$3),ISNUMBER(B519),B519&gt;=1,B519=INT(B519),B519&lt;=Resumo!$H$3,AND(COUNTIF(Listas!$C$6:$C$105,C519)&gt;=1,C519&lt;&gt;"",COUNTIF(Listas!$A$6:$A$105,G519)=1,G519&lt;&gt;"",OR(H519="A fazer",H519="Em andamento",H519="Aguardando cliente",H519="Aguardando pagamento",H519="Concluído",H519="Cancelado"),OR(I519="Alta",I519="Média",I519="Baixa")),IF(H519="Concluído",AND(ISNUMBER(K519),K519&gt;=B519,K519&lt;=Resumo!$H$3),IF(H519="Cancelado",OR(K519="",AND(ISNUMBER(K519),K519&gt;=B519,K519&lt;=Resumo!$H$3)),K519="")),IF(H519="Cancelado",OR(J519="",AND(ISNUMBER(J519),J519&gt;=B519)),AND(ISNUMBER(J519),J519&gt;=B519)),ISNUMBER(L519),L519&gt;=0),"OK","Revisar dados"),"Revisar dados"))</f>
      </c>
    </row>
    <row r="520">
      <c r="A520" s="6"/>
      <c r="B520" s="33" t="n"/>
      <c r="C520" s="8" t="n"/>
      <c r="D520" s="9" t="n"/>
      <c r="E520" s="10" t="n"/>
      <c r="F520" s="9" t="n"/>
      <c r="G520" s="8" t="n"/>
      <c r="H520" s="8" t="n"/>
      <c r="I520" s="8" t="n"/>
      <c r="J520" s="33" t="n"/>
      <c r="K520" s="33" t="n"/>
      <c r="L520" s="56" t="n"/>
      <c r="M520" s="32">
        <f>IF(P520&lt;&gt;"OK","",IF(H520="Cancelado","",IF(H520="Concluído",K520-B520,Resumo!$H$3-B520)))</f>
      </c>
      <c r="N520" s="6">
        <f>IF(P520="","",IF(P520&lt;&gt;"OK","Revisar dados",IF(H520="Cancelado","Cancelado",IF(H520="Concluído",IF(K520&gt;J520,"Concluído em atraso","Concluído"),IF(J520&lt;Resumo!$H$3,"Atrasado",IF(J520-Resumo!$H$3&lt;=3,"Vence em até 3 dias","No prazo"))))))</f>
      </c>
      <c r="O520" s="9" t="n"/>
      <c r="P520" s="9">
        <f>IF(COUNTA(A520:L520,O520)=0,"",IFERROR(IF(AND(A520&lt;&gt;"",COUNTIF($A$6:$A$1000,A520)=1,F520&lt;&gt;"",ISNUMBER(Resumo!$H$3),ISNUMBER(B520),B520&gt;=1,B520=INT(B520),B520&lt;=Resumo!$H$3,AND(COUNTIF(Listas!$C$6:$C$105,C520)&gt;=1,C520&lt;&gt;"",COUNTIF(Listas!$A$6:$A$105,G520)=1,G520&lt;&gt;"",OR(H520="A fazer",H520="Em andamento",H520="Aguardando cliente",H520="Aguardando pagamento",H520="Concluído",H520="Cancelado"),OR(I520="Alta",I520="Média",I520="Baixa")),IF(H520="Concluído",AND(ISNUMBER(K520),K520&gt;=B520,K520&lt;=Resumo!$H$3),IF(H520="Cancelado",OR(K520="",AND(ISNUMBER(K520),K520&gt;=B520,K520&lt;=Resumo!$H$3)),K520="")),IF(H520="Cancelado",OR(J520="",AND(ISNUMBER(J520),J520&gt;=B520)),AND(ISNUMBER(J520),J520&gt;=B520)),ISNUMBER(L520),L520&gt;=0),"OK","Revisar dados"),"Revisar dados"))</f>
      </c>
    </row>
    <row r="521">
      <c r="A521" s="13"/>
      <c r="B521" s="33" t="n"/>
      <c r="C521" s="8" t="n"/>
      <c r="D521" s="9" t="n"/>
      <c r="E521" s="10" t="n"/>
      <c r="F521" s="9" t="n"/>
      <c r="G521" s="8" t="n"/>
      <c r="H521" s="8" t="n"/>
      <c r="I521" s="8" t="n"/>
      <c r="J521" s="33" t="n"/>
      <c r="K521" s="33" t="n"/>
      <c r="L521" s="56" t="n"/>
      <c r="M521" s="34">
        <f>IF(P521&lt;&gt;"OK","",IF(H521="Cancelado","",IF(H521="Concluído",K521-B521,Resumo!$H$3-B521)))</f>
      </c>
      <c r="N521" s="13">
        <f>IF(P521="","",IF(P521&lt;&gt;"OK","Revisar dados",IF(H521="Cancelado","Cancelado",IF(H521="Concluído",IF(K521&gt;J521,"Concluído em atraso","Concluído"),IF(J521&lt;Resumo!$H$3,"Atrasado",IF(J521-Resumo!$H$3&lt;=3,"Vence em até 3 dias","No prazo"))))))</f>
      </c>
      <c r="O521" s="9" t="n"/>
      <c r="P521" s="9">
        <f>IF(COUNTA(A521:L521,O521)=0,"",IFERROR(IF(AND(A521&lt;&gt;"",COUNTIF($A$6:$A$1000,A521)=1,F521&lt;&gt;"",ISNUMBER(Resumo!$H$3),ISNUMBER(B521),B521&gt;=1,B521=INT(B521),B521&lt;=Resumo!$H$3,AND(COUNTIF(Listas!$C$6:$C$105,C521)&gt;=1,C521&lt;&gt;"",COUNTIF(Listas!$A$6:$A$105,G521)=1,G521&lt;&gt;"",OR(H521="A fazer",H521="Em andamento",H521="Aguardando cliente",H521="Aguardando pagamento",H521="Concluído",H521="Cancelado"),OR(I521="Alta",I521="Média",I521="Baixa")),IF(H521="Concluído",AND(ISNUMBER(K521),K521&gt;=B521,K521&lt;=Resumo!$H$3),IF(H521="Cancelado",OR(K521="",AND(ISNUMBER(K521),K521&gt;=B521,K521&lt;=Resumo!$H$3)),K521="")),IF(H521="Cancelado",OR(J521="",AND(ISNUMBER(J521),J521&gt;=B521)),AND(ISNUMBER(J521),J521&gt;=B521)),ISNUMBER(L521),L521&gt;=0),"OK","Revisar dados"),"Revisar dados"))</f>
      </c>
    </row>
    <row r="522">
      <c r="A522" s="6"/>
      <c r="B522" s="33" t="n"/>
      <c r="C522" s="8" t="n"/>
      <c r="D522" s="9" t="n"/>
      <c r="E522" s="10" t="n"/>
      <c r="F522" s="9" t="n"/>
      <c r="G522" s="8" t="n"/>
      <c r="H522" s="8" t="n"/>
      <c r="I522" s="8" t="n"/>
      <c r="J522" s="33" t="n"/>
      <c r="K522" s="33" t="n"/>
      <c r="L522" s="56" t="n"/>
      <c r="M522" s="32">
        <f>IF(P522&lt;&gt;"OK","",IF(H522="Cancelado","",IF(H522="Concluído",K522-B522,Resumo!$H$3-B522)))</f>
      </c>
      <c r="N522" s="6">
        <f>IF(P522="","",IF(P522&lt;&gt;"OK","Revisar dados",IF(H522="Cancelado","Cancelado",IF(H522="Concluído",IF(K522&gt;J522,"Concluído em atraso","Concluído"),IF(J522&lt;Resumo!$H$3,"Atrasado",IF(J522-Resumo!$H$3&lt;=3,"Vence em até 3 dias","No prazo"))))))</f>
      </c>
      <c r="O522" s="9" t="n"/>
      <c r="P522" s="9">
        <f>IF(COUNTA(A522:L522,O522)=0,"",IFERROR(IF(AND(A522&lt;&gt;"",COUNTIF($A$6:$A$1000,A522)=1,F522&lt;&gt;"",ISNUMBER(Resumo!$H$3),ISNUMBER(B522),B522&gt;=1,B522=INT(B522),B522&lt;=Resumo!$H$3,AND(COUNTIF(Listas!$C$6:$C$105,C522)&gt;=1,C522&lt;&gt;"",COUNTIF(Listas!$A$6:$A$105,G522)=1,G522&lt;&gt;"",OR(H522="A fazer",H522="Em andamento",H522="Aguardando cliente",H522="Aguardando pagamento",H522="Concluído",H522="Cancelado"),OR(I522="Alta",I522="Média",I522="Baixa")),IF(H522="Concluído",AND(ISNUMBER(K522),K522&gt;=B522,K522&lt;=Resumo!$H$3),IF(H522="Cancelado",OR(K522="",AND(ISNUMBER(K522),K522&gt;=B522,K522&lt;=Resumo!$H$3)),K522="")),IF(H522="Cancelado",OR(J522="",AND(ISNUMBER(J522),J522&gt;=B522)),AND(ISNUMBER(J522),J522&gt;=B522)),ISNUMBER(L522),L522&gt;=0),"OK","Revisar dados"),"Revisar dados"))</f>
      </c>
    </row>
    <row r="523">
      <c r="A523" s="13"/>
      <c r="B523" s="33" t="n"/>
      <c r="C523" s="8" t="n"/>
      <c r="D523" s="9" t="n"/>
      <c r="E523" s="10" t="n"/>
      <c r="F523" s="9" t="n"/>
      <c r="G523" s="8" t="n"/>
      <c r="H523" s="8" t="n"/>
      <c r="I523" s="8" t="n"/>
      <c r="J523" s="33" t="n"/>
      <c r="K523" s="33" t="n"/>
      <c r="L523" s="56" t="n"/>
      <c r="M523" s="34">
        <f>IF(P523&lt;&gt;"OK","",IF(H523="Cancelado","",IF(H523="Concluído",K523-B523,Resumo!$H$3-B523)))</f>
      </c>
      <c r="N523" s="13">
        <f>IF(P523="","",IF(P523&lt;&gt;"OK","Revisar dados",IF(H523="Cancelado","Cancelado",IF(H523="Concluído",IF(K523&gt;J523,"Concluído em atraso","Concluído"),IF(J523&lt;Resumo!$H$3,"Atrasado",IF(J523-Resumo!$H$3&lt;=3,"Vence em até 3 dias","No prazo"))))))</f>
      </c>
      <c r="O523" s="9" t="n"/>
      <c r="P523" s="9">
        <f>IF(COUNTA(A523:L523,O523)=0,"",IFERROR(IF(AND(A523&lt;&gt;"",COUNTIF($A$6:$A$1000,A523)=1,F523&lt;&gt;"",ISNUMBER(Resumo!$H$3),ISNUMBER(B523),B523&gt;=1,B523=INT(B523),B523&lt;=Resumo!$H$3,AND(COUNTIF(Listas!$C$6:$C$105,C523)&gt;=1,C523&lt;&gt;"",COUNTIF(Listas!$A$6:$A$105,G523)=1,G523&lt;&gt;"",OR(H523="A fazer",H523="Em andamento",H523="Aguardando cliente",H523="Aguardando pagamento",H523="Concluído",H523="Cancelado"),OR(I523="Alta",I523="Média",I523="Baixa")),IF(H523="Concluído",AND(ISNUMBER(K523),K523&gt;=B523,K523&lt;=Resumo!$H$3),IF(H523="Cancelado",OR(K523="",AND(ISNUMBER(K523),K523&gt;=B523,K523&lt;=Resumo!$H$3)),K523="")),IF(H523="Cancelado",OR(J523="",AND(ISNUMBER(J523),J523&gt;=B523)),AND(ISNUMBER(J523),J523&gt;=B523)),ISNUMBER(L523),L523&gt;=0),"OK","Revisar dados"),"Revisar dados"))</f>
      </c>
    </row>
    <row r="524">
      <c r="A524" s="6"/>
      <c r="B524" s="33" t="n"/>
      <c r="C524" s="8" t="n"/>
      <c r="D524" s="9" t="n"/>
      <c r="E524" s="10" t="n"/>
      <c r="F524" s="9" t="n"/>
      <c r="G524" s="8" t="n"/>
      <c r="H524" s="8" t="n"/>
      <c r="I524" s="8" t="n"/>
      <c r="J524" s="33" t="n"/>
      <c r="K524" s="33" t="n"/>
      <c r="L524" s="56" t="n"/>
      <c r="M524" s="32">
        <f>IF(P524&lt;&gt;"OK","",IF(H524="Cancelado","",IF(H524="Concluído",K524-B524,Resumo!$H$3-B524)))</f>
      </c>
      <c r="N524" s="6">
        <f>IF(P524="","",IF(P524&lt;&gt;"OK","Revisar dados",IF(H524="Cancelado","Cancelado",IF(H524="Concluído",IF(K524&gt;J524,"Concluído em atraso","Concluído"),IF(J524&lt;Resumo!$H$3,"Atrasado",IF(J524-Resumo!$H$3&lt;=3,"Vence em até 3 dias","No prazo"))))))</f>
      </c>
      <c r="O524" s="9" t="n"/>
      <c r="P524" s="9">
        <f>IF(COUNTA(A524:L524,O524)=0,"",IFERROR(IF(AND(A524&lt;&gt;"",COUNTIF($A$6:$A$1000,A524)=1,F524&lt;&gt;"",ISNUMBER(Resumo!$H$3),ISNUMBER(B524),B524&gt;=1,B524=INT(B524),B524&lt;=Resumo!$H$3,AND(COUNTIF(Listas!$C$6:$C$105,C524)&gt;=1,C524&lt;&gt;"",COUNTIF(Listas!$A$6:$A$105,G524)=1,G524&lt;&gt;"",OR(H524="A fazer",H524="Em andamento",H524="Aguardando cliente",H524="Aguardando pagamento",H524="Concluído",H524="Cancelado"),OR(I524="Alta",I524="Média",I524="Baixa")),IF(H524="Concluído",AND(ISNUMBER(K524),K524&gt;=B524,K524&lt;=Resumo!$H$3),IF(H524="Cancelado",OR(K524="",AND(ISNUMBER(K524),K524&gt;=B524,K524&lt;=Resumo!$H$3)),K524="")),IF(H524="Cancelado",OR(J524="",AND(ISNUMBER(J524),J524&gt;=B524)),AND(ISNUMBER(J524),J524&gt;=B524)),ISNUMBER(L524),L524&gt;=0),"OK","Revisar dados"),"Revisar dados"))</f>
      </c>
    </row>
    <row r="525">
      <c r="A525" s="13"/>
      <c r="B525" s="33" t="n"/>
      <c r="C525" s="8" t="n"/>
      <c r="D525" s="9" t="n"/>
      <c r="E525" s="10" t="n"/>
      <c r="F525" s="9" t="n"/>
      <c r="G525" s="8" t="n"/>
      <c r="H525" s="8" t="n"/>
      <c r="I525" s="8" t="n"/>
      <c r="J525" s="33" t="n"/>
      <c r="K525" s="33" t="n"/>
      <c r="L525" s="56" t="n"/>
      <c r="M525" s="34">
        <f>IF(P525&lt;&gt;"OK","",IF(H525="Cancelado","",IF(H525="Concluído",K525-B525,Resumo!$H$3-B525)))</f>
      </c>
      <c r="N525" s="13">
        <f>IF(P525="","",IF(P525&lt;&gt;"OK","Revisar dados",IF(H525="Cancelado","Cancelado",IF(H525="Concluído",IF(K525&gt;J525,"Concluído em atraso","Concluído"),IF(J525&lt;Resumo!$H$3,"Atrasado",IF(J525-Resumo!$H$3&lt;=3,"Vence em até 3 dias","No prazo"))))))</f>
      </c>
      <c r="O525" s="9" t="n"/>
      <c r="P525" s="9">
        <f>IF(COUNTA(A525:L525,O525)=0,"",IFERROR(IF(AND(A525&lt;&gt;"",COUNTIF($A$6:$A$1000,A525)=1,F525&lt;&gt;"",ISNUMBER(Resumo!$H$3),ISNUMBER(B525),B525&gt;=1,B525=INT(B525),B525&lt;=Resumo!$H$3,AND(COUNTIF(Listas!$C$6:$C$105,C525)&gt;=1,C525&lt;&gt;"",COUNTIF(Listas!$A$6:$A$105,G525)=1,G525&lt;&gt;"",OR(H525="A fazer",H525="Em andamento",H525="Aguardando cliente",H525="Aguardando pagamento",H525="Concluído",H525="Cancelado"),OR(I525="Alta",I525="Média",I525="Baixa")),IF(H525="Concluído",AND(ISNUMBER(K525),K525&gt;=B525,K525&lt;=Resumo!$H$3),IF(H525="Cancelado",OR(K525="",AND(ISNUMBER(K525),K525&gt;=B525,K525&lt;=Resumo!$H$3)),K525="")),IF(H525="Cancelado",OR(J525="",AND(ISNUMBER(J525),J525&gt;=B525)),AND(ISNUMBER(J525),J525&gt;=B525)),ISNUMBER(L525),L525&gt;=0),"OK","Revisar dados"),"Revisar dados"))</f>
      </c>
    </row>
    <row r="526">
      <c r="A526" s="6"/>
      <c r="B526" s="33" t="n"/>
      <c r="C526" s="8" t="n"/>
      <c r="D526" s="9" t="n"/>
      <c r="E526" s="10" t="n"/>
      <c r="F526" s="9" t="n"/>
      <c r="G526" s="8" t="n"/>
      <c r="H526" s="8" t="n"/>
      <c r="I526" s="8" t="n"/>
      <c r="J526" s="33" t="n"/>
      <c r="K526" s="33" t="n"/>
      <c r="L526" s="56" t="n"/>
      <c r="M526" s="32">
        <f>IF(P526&lt;&gt;"OK","",IF(H526="Cancelado","",IF(H526="Concluído",K526-B526,Resumo!$H$3-B526)))</f>
      </c>
      <c r="N526" s="6">
        <f>IF(P526="","",IF(P526&lt;&gt;"OK","Revisar dados",IF(H526="Cancelado","Cancelado",IF(H526="Concluído",IF(K526&gt;J526,"Concluído em atraso","Concluído"),IF(J526&lt;Resumo!$H$3,"Atrasado",IF(J526-Resumo!$H$3&lt;=3,"Vence em até 3 dias","No prazo"))))))</f>
      </c>
      <c r="O526" s="9" t="n"/>
      <c r="P526" s="9">
        <f>IF(COUNTA(A526:L526,O526)=0,"",IFERROR(IF(AND(A526&lt;&gt;"",COUNTIF($A$6:$A$1000,A526)=1,F526&lt;&gt;"",ISNUMBER(Resumo!$H$3),ISNUMBER(B526),B526&gt;=1,B526=INT(B526),B526&lt;=Resumo!$H$3,AND(COUNTIF(Listas!$C$6:$C$105,C526)&gt;=1,C526&lt;&gt;"",COUNTIF(Listas!$A$6:$A$105,G526)=1,G526&lt;&gt;"",OR(H526="A fazer",H526="Em andamento",H526="Aguardando cliente",H526="Aguardando pagamento",H526="Concluído",H526="Cancelado"),OR(I526="Alta",I526="Média",I526="Baixa")),IF(H526="Concluído",AND(ISNUMBER(K526),K526&gt;=B526,K526&lt;=Resumo!$H$3),IF(H526="Cancelado",OR(K526="",AND(ISNUMBER(K526),K526&gt;=B526,K526&lt;=Resumo!$H$3)),K526="")),IF(H526="Cancelado",OR(J526="",AND(ISNUMBER(J526),J526&gt;=B526)),AND(ISNUMBER(J526),J526&gt;=B526)),ISNUMBER(L526),L526&gt;=0),"OK","Revisar dados"),"Revisar dados"))</f>
      </c>
    </row>
    <row r="527">
      <c r="A527" s="13"/>
      <c r="B527" s="33" t="n"/>
      <c r="C527" s="8" t="n"/>
      <c r="D527" s="9" t="n"/>
      <c r="E527" s="10" t="n"/>
      <c r="F527" s="9" t="n"/>
      <c r="G527" s="8" t="n"/>
      <c r="H527" s="8" t="n"/>
      <c r="I527" s="8" t="n"/>
      <c r="J527" s="33" t="n"/>
      <c r="K527" s="33" t="n"/>
      <c r="L527" s="56" t="n"/>
      <c r="M527" s="34">
        <f>IF(P527&lt;&gt;"OK","",IF(H527="Cancelado","",IF(H527="Concluído",K527-B527,Resumo!$H$3-B527)))</f>
      </c>
      <c r="N527" s="13">
        <f>IF(P527="","",IF(P527&lt;&gt;"OK","Revisar dados",IF(H527="Cancelado","Cancelado",IF(H527="Concluído",IF(K527&gt;J527,"Concluído em atraso","Concluído"),IF(J527&lt;Resumo!$H$3,"Atrasado",IF(J527-Resumo!$H$3&lt;=3,"Vence em até 3 dias","No prazo"))))))</f>
      </c>
      <c r="O527" s="9" t="n"/>
      <c r="P527" s="9">
        <f>IF(COUNTA(A527:L527,O527)=0,"",IFERROR(IF(AND(A527&lt;&gt;"",COUNTIF($A$6:$A$1000,A527)=1,F527&lt;&gt;"",ISNUMBER(Resumo!$H$3),ISNUMBER(B527),B527&gt;=1,B527=INT(B527),B527&lt;=Resumo!$H$3,AND(COUNTIF(Listas!$C$6:$C$105,C527)&gt;=1,C527&lt;&gt;"",COUNTIF(Listas!$A$6:$A$105,G527)=1,G527&lt;&gt;"",OR(H527="A fazer",H527="Em andamento",H527="Aguardando cliente",H527="Aguardando pagamento",H527="Concluído",H527="Cancelado"),OR(I527="Alta",I527="Média",I527="Baixa")),IF(H527="Concluído",AND(ISNUMBER(K527),K527&gt;=B527,K527&lt;=Resumo!$H$3),IF(H527="Cancelado",OR(K527="",AND(ISNUMBER(K527),K527&gt;=B527,K527&lt;=Resumo!$H$3)),K527="")),IF(H527="Cancelado",OR(J527="",AND(ISNUMBER(J527),J527&gt;=B527)),AND(ISNUMBER(J527),J527&gt;=B527)),ISNUMBER(L527),L527&gt;=0),"OK","Revisar dados"),"Revisar dados"))</f>
      </c>
    </row>
    <row r="528">
      <c r="A528" s="6"/>
      <c r="B528" s="33" t="n"/>
      <c r="C528" s="8" t="n"/>
      <c r="D528" s="9" t="n"/>
      <c r="E528" s="10" t="n"/>
      <c r="F528" s="9" t="n"/>
      <c r="G528" s="8" t="n"/>
      <c r="H528" s="8" t="n"/>
      <c r="I528" s="8" t="n"/>
      <c r="J528" s="33" t="n"/>
      <c r="K528" s="33" t="n"/>
      <c r="L528" s="56" t="n"/>
      <c r="M528" s="32">
        <f>IF(P528&lt;&gt;"OK","",IF(H528="Cancelado","",IF(H528="Concluído",K528-B528,Resumo!$H$3-B528)))</f>
      </c>
      <c r="N528" s="6">
        <f>IF(P528="","",IF(P528&lt;&gt;"OK","Revisar dados",IF(H528="Cancelado","Cancelado",IF(H528="Concluído",IF(K528&gt;J528,"Concluído em atraso","Concluído"),IF(J528&lt;Resumo!$H$3,"Atrasado",IF(J528-Resumo!$H$3&lt;=3,"Vence em até 3 dias","No prazo"))))))</f>
      </c>
      <c r="O528" s="9" t="n"/>
      <c r="P528" s="9">
        <f>IF(COUNTA(A528:L528,O528)=0,"",IFERROR(IF(AND(A528&lt;&gt;"",COUNTIF($A$6:$A$1000,A528)=1,F528&lt;&gt;"",ISNUMBER(Resumo!$H$3),ISNUMBER(B528),B528&gt;=1,B528=INT(B528),B528&lt;=Resumo!$H$3,AND(COUNTIF(Listas!$C$6:$C$105,C528)&gt;=1,C528&lt;&gt;"",COUNTIF(Listas!$A$6:$A$105,G528)=1,G528&lt;&gt;"",OR(H528="A fazer",H528="Em andamento",H528="Aguardando cliente",H528="Aguardando pagamento",H528="Concluído",H528="Cancelado"),OR(I528="Alta",I528="Média",I528="Baixa")),IF(H528="Concluído",AND(ISNUMBER(K528),K528&gt;=B528,K528&lt;=Resumo!$H$3),IF(H528="Cancelado",OR(K528="",AND(ISNUMBER(K528),K528&gt;=B528,K528&lt;=Resumo!$H$3)),K528="")),IF(H528="Cancelado",OR(J528="",AND(ISNUMBER(J528),J528&gt;=B528)),AND(ISNUMBER(J528),J528&gt;=B528)),ISNUMBER(L528),L528&gt;=0),"OK","Revisar dados"),"Revisar dados"))</f>
      </c>
    </row>
    <row r="529">
      <c r="A529" s="13"/>
      <c r="B529" s="33" t="n"/>
      <c r="C529" s="8" t="n"/>
      <c r="D529" s="9" t="n"/>
      <c r="E529" s="10" t="n"/>
      <c r="F529" s="9" t="n"/>
      <c r="G529" s="8" t="n"/>
      <c r="H529" s="8" t="n"/>
      <c r="I529" s="8" t="n"/>
      <c r="J529" s="33" t="n"/>
      <c r="K529" s="33" t="n"/>
      <c r="L529" s="56" t="n"/>
      <c r="M529" s="34">
        <f>IF(P529&lt;&gt;"OK","",IF(H529="Cancelado","",IF(H529="Concluído",K529-B529,Resumo!$H$3-B529)))</f>
      </c>
      <c r="N529" s="13">
        <f>IF(P529="","",IF(P529&lt;&gt;"OK","Revisar dados",IF(H529="Cancelado","Cancelado",IF(H529="Concluído",IF(K529&gt;J529,"Concluído em atraso","Concluído"),IF(J529&lt;Resumo!$H$3,"Atrasado",IF(J529-Resumo!$H$3&lt;=3,"Vence em até 3 dias","No prazo"))))))</f>
      </c>
      <c r="O529" s="9" t="n"/>
      <c r="P529" s="9">
        <f>IF(COUNTA(A529:L529,O529)=0,"",IFERROR(IF(AND(A529&lt;&gt;"",COUNTIF($A$6:$A$1000,A529)=1,F529&lt;&gt;"",ISNUMBER(Resumo!$H$3),ISNUMBER(B529),B529&gt;=1,B529=INT(B529),B529&lt;=Resumo!$H$3,AND(COUNTIF(Listas!$C$6:$C$105,C529)&gt;=1,C529&lt;&gt;"",COUNTIF(Listas!$A$6:$A$105,G529)=1,G529&lt;&gt;"",OR(H529="A fazer",H529="Em andamento",H529="Aguardando cliente",H529="Aguardando pagamento",H529="Concluído",H529="Cancelado"),OR(I529="Alta",I529="Média",I529="Baixa")),IF(H529="Concluído",AND(ISNUMBER(K529),K529&gt;=B529,K529&lt;=Resumo!$H$3),IF(H529="Cancelado",OR(K529="",AND(ISNUMBER(K529),K529&gt;=B529,K529&lt;=Resumo!$H$3)),K529="")),IF(H529="Cancelado",OR(J529="",AND(ISNUMBER(J529),J529&gt;=B529)),AND(ISNUMBER(J529),J529&gt;=B529)),ISNUMBER(L529),L529&gt;=0),"OK","Revisar dados"),"Revisar dados"))</f>
      </c>
    </row>
    <row r="530">
      <c r="A530" s="6"/>
      <c r="B530" s="33" t="n"/>
      <c r="C530" s="8" t="n"/>
      <c r="D530" s="9" t="n"/>
      <c r="E530" s="10" t="n"/>
      <c r="F530" s="9" t="n"/>
      <c r="G530" s="8" t="n"/>
      <c r="H530" s="8" t="n"/>
      <c r="I530" s="8" t="n"/>
      <c r="J530" s="33" t="n"/>
      <c r="K530" s="33" t="n"/>
      <c r="L530" s="56" t="n"/>
      <c r="M530" s="32">
        <f>IF(P530&lt;&gt;"OK","",IF(H530="Cancelado","",IF(H530="Concluído",K530-B530,Resumo!$H$3-B530)))</f>
      </c>
      <c r="N530" s="6">
        <f>IF(P530="","",IF(P530&lt;&gt;"OK","Revisar dados",IF(H530="Cancelado","Cancelado",IF(H530="Concluído",IF(K530&gt;J530,"Concluído em atraso","Concluído"),IF(J530&lt;Resumo!$H$3,"Atrasado",IF(J530-Resumo!$H$3&lt;=3,"Vence em até 3 dias","No prazo"))))))</f>
      </c>
      <c r="O530" s="9" t="n"/>
      <c r="P530" s="9">
        <f>IF(COUNTA(A530:L530,O530)=0,"",IFERROR(IF(AND(A530&lt;&gt;"",COUNTIF($A$6:$A$1000,A530)=1,F530&lt;&gt;"",ISNUMBER(Resumo!$H$3),ISNUMBER(B530),B530&gt;=1,B530=INT(B530),B530&lt;=Resumo!$H$3,AND(COUNTIF(Listas!$C$6:$C$105,C530)&gt;=1,C530&lt;&gt;"",COUNTIF(Listas!$A$6:$A$105,G530)=1,G530&lt;&gt;"",OR(H530="A fazer",H530="Em andamento",H530="Aguardando cliente",H530="Aguardando pagamento",H530="Concluído",H530="Cancelado"),OR(I530="Alta",I530="Média",I530="Baixa")),IF(H530="Concluído",AND(ISNUMBER(K530),K530&gt;=B530,K530&lt;=Resumo!$H$3),IF(H530="Cancelado",OR(K530="",AND(ISNUMBER(K530),K530&gt;=B530,K530&lt;=Resumo!$H$3)),K530="")),IF(H530="Cancelado",OR(J530="",AND(ISNUMBER(J530),J530&gt;=B530)),AND(ISNUMBER(J530),J530&gt;=B530)),ISNUMBER(L530),L530&gt;=0),"OK","Revisar dados"),"Revisar dados"))</f>
      </c>
    </row>
    <row r="531">
      <c r="A531" s="13"/>
      <c r="B531" s="33" t="n"/>
      <c r="C531" s="8" t="n"/>
      <c r="D531" s="9" t="n"/>
      <c r="E531" s="10" t="n"/>
      <c r="F531" s="9" t="n"/>
      <c r="G531" s="8" t="n"/>
      <c r="H531" s="8" t="n"/>
      <c r="I531" s="8" t="n"/>
      <c r="J531" s="33" t="n"/>
      <c r="K531" s="33" t="n"/>
      <c r="L531" s="56" t="n"/>
      <c r="M531" s="34">
        <f>IF(P531&lt;&gt;"OK","",IF(H531="Cancelado","",IF(H531="Concluído",K531-B531,Resumo!$H$3-B531)))</f>
      </c>
      <c r="N531" s="13">
        <f>IF(P531="","",IF(P531&lt;&gt;"OK","Revisar dados",IF(H531="Cancelado","Cancelado",IF(H531="Concluído",IF(K531&gt;J531,"Concluído em atraso","Concluído"),IF(J531&lt;Resumo!$H$3,"Atrasado",IF(J531-Resumo!$H$3&lt;=3,"Vence em até 3 dias","No prazo"))))))</f>
      </c>
      <c r="O531" s="9" t="n"/>
      <c r="P531" s="9">
        <f>IF(COUNTA(A531:L531,O531)=0,"",IFERROR(IF(AND(A531&lt;&gt;"",COUNTIF($A$6:$A$1000,A531)=1,F531&lt;&gt;"",ISNUMBER(Resumo!$H$3),ISNUMBER(B531),B531&gt;=1,B531=INT(B531),B531&lt;=Resumo!$H$3,AND(COUNTIF(Listas!$C$6:$C$105,C531)&gt;=1,C531&lt;&gt;"",COUNTIF(Listas!$A$6:$A$105,G531)=1,G531&lt;&gt;"",OR(H531="A fazer",H531="Em andamento",H531="Aguardando cliente",H531="Aguardando pagamento",H531="Concluído",H531="Cancelado"),OR(I531="Alta",I531="Média",I531="Baixa")),IF(H531="Concluído",AND(ISNUMBER(K531),K531&gt;=B531,K531&lt;=Resumo!$H$3),IF(H531="Cancelado",OR(K531="",AND(ISNUMBER(K531),K531&gt;=B531,K531&lt;=Resumo!$H$3)),K531="")),IF(H531="Cancelado",OR(J531="",AND(ISNUMBER(J531),J531&gt;=B531)),AND(ISNUMBER(J531),J531&gt;=B531)),ISNUMBER(L531),L531&gt;=0),"OK","Revisar dados"),"Revisar dados"))</f>
      </c>
    </row>
    <row r="532">
      <c r="A532" s="6"/>
      <c r="B532" s="33" t="n"/>
      <c r="C532" s="8" t="n"/>
      <c r="D532" s="9" t="n"/>
      <c r="E532" s="10" t="n"/>
      <c r="F532" s="9" t="n"/>
      <c r="G532" s="8" t="n"/>
      <c r="H532" s="8" t="n"/>
      <c r="I532" s="8" t="n"/>
      <c r="J532" s="33" t="n"/>
      <c r="K532" s="33" t="n"/>
      <c r="L532" s="56" t="n"/>
      <c r="M532" s="32">
        <f>IF(P532&lt;&gt;"OK","",IF(H532="Cancelado","",IF(H532="Concluído",K532-B532,Resumo!$H$3-B532)))</f>
      </c>
      <c r="N532" s="6">
        <f>IF(P532="","",IF(P532&lt;&gt;"OK","Revisar dados",IF(H532="Cancelado","Cancelado",IF(H532="Concluído",IF(K532&gt;J532,"Concluído em atraso","Concluído"),IF(J532&lt;Resumo!$H$3,"Atrasado",IF(J532-Resumo!$H$3&lt;=3,"Vence em até 3 dias","No prazo"))))))</f>
      </c>
      <c r="O532" s="9" t="n"/>
      <c r="P532" s="9">
        <f>IF(COUNTA(A532:L532,O532)=0,"",IFERROR(IF(AND(A532&lt;&gt;"",COUNTIF($A$6:$A$1000,A532)=1,F532&lt;&gt;"",ISNUMBER(Resumo!$H$3),ISNUMBER(B532),B532&gt;=1,B532=INT(B532),B532&lt;=Resumo!$H$3,AND(COUNTIF(Listas!$C$6:$C$105,C532)&gt;=1,C532&lt;&gt;"",COUNTIF(Listas!$A$6:$A$105,G532)=1,G532&lt;&gt;"",OR(H532="A fazer",H532="Em andamento",H532="Aguardando cliente",H532="Aguardando pagamento",H532="Concluído",H532="Cancelado"),OR(I532="Alta",I532="Média",I532="Baixa")),IF(H532="Concluído",AND(ISNUMBER(K532),K532&gt;=B532,K532&lt;=Resumo!$H$3),IF(H532="Cancelado",OR(K532="",AND(ISNUMBER(K532),K532&gt;=B532,K532&lt;=Resumo!$H$3)),K532="")),IF(H532="Cancelado",OR(J532="",AND(ISNUMBER(J532),J532&gt;=B532)),AND(ISNUMBER(J532),J532&gt;=B532)),ISNUMBER(L532),L532&gt;=0),"OK","Revisar dados"),"Revisar dados"))</f>
      </c>
    </row>
    <row r="533">
      <c r="A533" s="13"/>
      <c r="B533" s="33" t="n"/>
      <c r="C533" s="8" t="n"/>
      <c r="D533" s="9" t="n"/>
      <c r="E533" s="10" t="n"/>
      <c r="F533" s="9" t="n"/>
      <c r="G533" s="8" t="n"/>
      <c r="H533" s="8" t="n"/>
      <c r="I533" s="8" t="n"/>
      <c r="J533" s="33" t="n"/>
      <c r="K533" s="33" t="n"/>
      <c r="L533" s="56" t="n"/>
      <c r="M533" s="34">
        <f>IF(P533&lt;&gt;"OK","",IF(H533="Cancelado","",IF(H533="Concluído",K533-B533,Resumo!$H$3-B533)))</f>
      </c>
      <c r="N533" s="13">
        <f>IF(P533="","",IF(P533&lt;&gt;"OK","Revisar dados",IF(H533="Cancelado","Cancelado",IF(H533="Concluído",IF(K533&gt;J533,"Concluído em atraso","Concluído"),IF(J533&lt;Resumo!$H$3,"Atrasado",IF(J533-Resumo!$H$3&lt;=3,"Vence em até 3 dias","No prazo"))))))</f>
      </c>
      <c r="O533" s="9" t="n"/>
      <c r="P533" s="9">
        <f>IF(COUNTA(A533:L533,O533)=0,"",IFERROR(IF(AND(A533&lt;&gt;"",COUNTIF($A$6:$A$1000,A533)=1,F533&lt;&gt;"",ISNUMBER(Resumo!$H$3),ISNUMBER(B533),B533&gt;=1,B533=INT(B533),B533&lt;=Resumo!$H$3,AND(COUNTIF(Listas!$C$6:$C$105,C533)&gt;=1,C533&lt;&gt;"",COUNTIF(Listas!$A$6:$A$105,G533)=1,G533&lt;&gt;"",OR(H533="A fazer",H533="Em andamento",H533="Aguardando cliente",H533="Aguardando pagamento",H533="Concluído",H533="Cancelado"),OR(I533="Alta",I533="Média",I533="Baixa")),IF(H533="Concluído",AND(ISNUMBER(K533),K533&gt;=B533,K533&lt;=Resumo!$H$3),IF(H533="Cancelado",OR(K533="",AND(ISNUMBER(K533),K533&gt;=B533,K533&lt;=Resumo!$H$3)),K533="")),IF(H533="Cancelado",OR(J533="",AND(ISNUMBER(J533),J533&gt;=B533)),AND(ISNUMBER(J533),J533&gt;=B533)),ISNUMBER(L533),L533&gt;=0),"OK","Revisar dados"),"Revisar dados"))</f>
      </c>
    </row>
    <row r="534">
      <c r="A534" s="6"/>
      <c r="B534" s="33" t="n"/>
      <c r="C534" s="8" t="n"/>
      <c r="D534" s="9" t="n"/>
      <c r="E534" s="10" t="n"/>
      <c r="F534" s="9" t="n"/>
      <c r="G534" s="8" t="n"/>
      <c r="H534" s="8" t="n"/>
      <c r="I534" s="8" t="n"/>
      <c r="J534" s="33" t="n"/>
      <c r="K534" s="33" t="n"/>
      <c r="L534" s="56" t="n"/>
      <c r="M534" s="32">
        <f>IF(P534&lt;&gt;"OK","",IF(H534="Cancelado","",IF(H534="Concluído",K534-B534,Resumo!$H$3-B534)))</f>
      </c>
      <c r="N534" s="6">
        <f>IF(P534="","",IF(P534&lt;&gt;"OK","Revisar dados",IF(H534="Cancelado","Cancelado",IF(H534="Concluído",IF(K534&gt;J534,"Concluído em atraso","Concluído"),IF(J534&lt;Resumo!$H$3,"Atrasado",IF(J534-Resumo!$H$3&lt;=3,"Vence em até 3 dias","No prazo"))))))</f>
      </c>
      <c r="O534" s="9" t="n"/>
      <c r="P534" s="9">
        <f>IF(COUNTA(A534:L534,O534)=0,"",IFERROR(IF(AND(A534&lt;&gt;"",COUNTIF($A$6:$A$1000,A534)=1,F534&lt;&gt;"",ISNUMBER(Resumo!$H$3),ISNUMBER(B534),B534&gt;=1,B534=INT(B534),B534&lt;=Resumo!$H$3,AND(COUNTIF(Listas!$C$6:$C$105,C534)&gt;=1,C534&lt;&gt;"",COUNTIF(Listas!$A$6:$A$105,G534)=1,G534&lt;&gt;"",OR(H534="A fazer",H534="Em andamento",H534="Aguardando cliente",H534="Aguardando pagamento",H534="Concluído",H534="Cancelado"),OR(I534="Alta",I534="Média",I534="Baixa")),IF(H534="Concluído",AND(ISNUMBER(K534),K534&gt;=B534,K534&lt;=Resumo!$H$3),IF(H534="Cancelado",OR(K534="",AND(ISNUMBER(K534),K534&gt;=B534,K534&lt;=Resumo!$H$3)),K534="")),IF(H534="Cancelado",OR(J534="",AND(ISNUMBER(J534),J534&gt;=B534)),AND(ISNUMBER(J534),J534&gt;=B534)),ISNUMBER(L534),L534&gt;=0),"OK","Revisar dados"),"Revisar dados"))</f>
      </c>
    </row>
    <row r="535">
      <c r="A535" s="13"/>
      <c r="B535" s="33" t="n"/>
      <c r="C535" s="8" t="n"/>
      <c r="D535" s="9" t="n"/>
      <c r="E535" s="10" t="n"/>
      <c r="F535" s="9" t="n"/>
      <c r="G535" s="8" t="n"/>
      <c r="H535" s="8" t="n"/>
      <c r="I535" s="8" t="n"/>
      <c r="J535" s="33" t="n"/>
      <c r="K535" s="33" t="n"/>
      <c r="L535" s="56" t="n"/>
      <c r="M535" s="34">
        <f>IF(P535&lt;&gt;"OK","",IF(H535="Cancelado","",IF(H535="Concluído",K535-B535,Resumo!$H$3-B535)))</f>
      </c>
      <c r="N535" s="13">
        <f>IF(P535="","",IF(P535&lt;&gt;"OK","Revisar dados",IF(H535="Cancelado","Cancelado",IF(H535="Concluído",IF(K535&gt;J535,"Concluído em atraso","Concluído"),IF(J535&lt;Resumo!$H$3,"Atrasado",IF(J535-Resumo!$H$3&lt;=3,"Vence em até 3 dias","No prazo"))))))</f>
      </c>
      <c r="O535" s="9" t="n"/>
      <c r="P535" s="9">
        <f>IF(COUNTA(A535:L535,O535)=0,"",IFERROR(IF(AND(A535&lt;&gt;"",COUNTIF($A$6:$A$1000,A535)=1,F535&lt;&gt;"",ISNUMBER(Resumo!$H$3),ISNUMBER(B535),B535&gt;=1,B535=INT(B535),B535&lt;=Resumo!$H$3,AND(COUNTIF(Listas!$C$6:$C$105,C535)&gt;=1,C535&lt;&gt;"",COUNTIF(Listas!$A$6:$A$105,G535)=1,G535&lt;&gt;"",OR(H535="A fazer",H535="Em andamento",H535="Aguardando cliente",H535="Aguardando pagamento",H535="Concluído",H535="Cancelado"),OR(I535="Alta",I535="Média",I535="Baixa")),IF(H535="Concluído",AND(ISNUMBER(K535),K535&gt;=B535,K535&lt;=Resumo!$H$3),IF(H535="Cancelado",OR(K535="",AND(ISNUMBER(K535),K535&gt;=B535,K535&lt;=Resumo!$H$3)),K535="")),IF(H535="Cancelado",OR(J535="",AND(ISNUMBER(J535),J535&gt;=B535)),AND(ISNUMBER(J535),J535&gt;=B535)),ISNUMBER(L535),L535&gt;=0),"OK","Revisar dados"),"Revisar dados"))</f>
      </c>
    </row>
    <row r="536">
      <c r="A536" s="6"/>
      <c r="B536" s="33" t="n"/>
      <c r="C536" s="8" t="n"/>
      <c r="D536" s="9" t="n"/>
      <c r="E536" s="10" t="n"/>
      <c r="F536" s="9" t="n"/>
      <c r="G536" s="8" t="n"/>
      <c r="H536" s="8" t="n"/>
      <c r="I536" s="8" t="n"/>
      <c r="J536" s="33" t="n"/>
      <c r="K536" s="33" t="n"/>
      <c r="L536" s="56" t="n"/>
      <c r="M536" s="32">
        <f>IF(P536&lt;&gt;"OK","",IF(H536="Cancelado","",IF(H536="Concluído",K536-B536,Resumo!$H$3-B536)))</f>
      </c>
      <c r="N536" s="6">
        <f>IF(P536="","",IF(P536&lt;&gt;"OK","Revisar dados",IF(H536="Cancelado","Cancelado",IF(H536="Concluído",IF(K536&gt;J536,"Concluído em atraso","Concluído"),IF(J536&lt;Resumo!$H$3,"Atrasado",IF(J536-Resumo!$H$3&lt;=3,"Vence em até 3 dias","No prazo"))))))</f>
      </c>
      <c r="O536" s="9" t="n"/>
      <c r="P536" s="9">
        <f>IF(COUNTA(A536:L536,O536)=0,"",IFERROR(IF(AND(A536&lt;&gt;"",COUNTIF($A$6:$A$1000,A536)=1,F536&lt;&gt;"",ISNUMBER(Resumo!$H$3),ISNUMBER(B536),B536&gt;=1,B536=INT(B536),B536&lt;=Resumo!$H$3,AND(COUNTIF(Listas!$C$6:$C$105,C536)&gt;=1,C536&lt;&gt;"",COUNTIF(Listas!$A$6:$A$105,G536)=1,G536&lt;&gt;"",OR(H536="A fazer",H536="Em andamento",H536="Aguardando cliente",H536="Aguardando pagamento",H536="Concluído",H536="Cancelado"),OR(I536="Alta",I536="Média",I536="Baixa")),IF(H536="Concluído",AND(ISNUMBER(K536),K536&gt;=B536,K536&lt;=Resumo!$H$3),IF(H536="Cancelado",OR(K536="",AND(ISNUMBER(K536),K536&gt;=B536,K536&lt;=Resumo!$H$3)),K536="")),IF(H536="Cancelado",OR(J536="",AND(ISNUMBER(J536),J536&gt;=B536)),AND(ISNUMBER(J536),J536&gt;=B536)),ISNUMBER(L536),L536&gt;=0),"OK","Revisar dados"),"Revisar dados"))</f>
      </c>
    </row>
    <row r="537">
      <c r="A537" s="13"/>
      <c r="B537" s="33" t="n"/>
      <c r="C537" s="8" t="n"/>
      <c r="D537" s="9" t="n"/>
      <c r="E537" s="10" t="n"/>
      <c r="F537" s="9" t="n"/>
      <c r="G537" s="8" t="n"/>
      <c r="H537" s="8" t="n"/>
      <c r="I537" s="8" t="n"/>
      <c r="J537" s="33" t="n"/>
      <c r="K537" s="33" t="n"/>
      <c r="L537" s="56" t="n"/>
      <c r="M537" s="34">
        <f>IF(P537&lt;&gt;"OK","",IF(H537="Cancelado","",IF(H537="Concluído",K537-B537,Resumo!$H$3-B537)))</f>
      </c>
      <c r="N537" s="13">
        <f>IF(P537="","",IF(P537&lt;&gt;"OK","Revisar dados",IF(H537="Cancelado","Cancelado",IF(H537="Concluído",IF(K537&gt;J537,"Concluído em atraso","Concluído"),IF(J537&lt;Resumo!$H$3,"Atrasado",IF(J537-Resumo!$H$3&lt;=3,"Vence em até 3 dias","No prazo"))))))</f>
      </c>
      <c r="O537" s="9" t="n"/>
      <c r="P537" s="9">
        <f>IF(COUNTA(A537:L537,O537)=0,"",IFERROR(IF(AND(A537&lt;&gt;"",COUNTIF($A$6:$A$1000,A537)=1,F537&lt;&gt;"",ISNUMBER(Resumo!$H$3),ISNUMBER(B537),B537&gt;=1,B537=INT(B537),B537&lt;=Resumo!$H$3,AND(COUNTIF(Listas!$C$6:$C$105,C537)&gt;=1,C537&lt;&gt;"",COUNTIF(Listas!$A$6:$A$105,G537)=1,G537&lt;&gt;"",OR(H537="A fazer",H537="Em andamento",H537="Aguardando cliente",H537="Aguardando pagamento",H537="Concluído",H537="Cancelado"),OR(I537="Alta",I537="Média",I537="Baixa")),IF(H537="Concluído",AND(ISNUMBER(K537),K537&gt;=B537,K537&lt;=Resumo!$H$3),IF(H537="Cancelado",OR(K537="",AND(ISNUMBER(K537),K537&gt;=B537,K537&lt;=Resumo!$H$3)),K537="")),IF(H537="Cancelado",OR(J537="",AND(ISNUMBER(J537),J537&gt;=B537)),AND(ISNUMBER(J537),J537&gt;=B537)),ISNUMBER(L537),L537&gt;=0),"OK","Revisar dados"),"Revisar dados"))</f>
      </c>
    </row>
    <row r="538">
      <c r="A538" s="6"/>
      <c r="B538" s="33" t="n"/>
      <c r="C538" s="8" t="n"/>
      <c r="D538" s="9" t="n"/>
      <c r="E538" s="10" t="n"/>
      <c r="F538" s="9" t="n"/>
      <c r="G538" s="8" t="n"/>
      <c r="H538" s="8" t="n"/>
      <c r="I538" s="8" t="n"/>
      <c r="J538" s="33" t="n"/>
      <c r="K538" s="33" t="n"/>
      <c r="L538" s="56" t="n"/>
      <c r="M538" s="32">
        <f>IF(P538&lt;&gt;"OK","",IF(H538="Cancelado","",IF(H538="Concluído",K538-B538,Resumo!$H$3-B538)))</f>
      </c>
      <c r="N538" s="6">
        <f>IF(P538="","",IF(P538&lt;&gt;"OK","Revisar dados",IF(H538="Cancelado","Cancelado",IF(H538="Concluído",IF(K538&gt;J538,"Concluído em atraso","Concluído"),IF(J538&lt;Resumo!$H$3,"Atrasado",IF(J538-Resumo!$H$3&lt;=3,"Vence em até 3 dias","No prazo"))))))</f>
      </c>
      <c r="O538" s="9" t="n"/>
      <c r="P538" s="9">
        <f>IF(COUNTA(A538:L538,O538)=0,"",IFERROR(IF(AND(A538&lt;&gt;"",COUNTIF($A$6:$A$1000,A538)=1,F538&lt;&gt;"",ISNUMBER(Resumo!$H$3),ISNUMBER(B538),B538&gt;=1,B538=INT(B538),B538&lt;=Resumo!$H$3,AND(COUNTIF(Listas!$C$6:$C$105,C538)&gt;=1,C538&lt;&gt;"",COUNTIF(Listas!$A$6:$A$105,G538)=1,G538&lt;&gt;"",OR(H538="A fazer",H538="Em andamento",H538="Aguardando cliente",H538="Aguardando pagamento",H538="Concluído",H538="Cancelado"),OR(I538="Alta",I538="Média",I538="Baixa")),IF(H538="Concluído",AND(ISNUMBER(K538),K538&gt;=B538,K538&lt;=Resumo!$H$3),IF(H538="Cancelado",OR(K538="",AND(ISNUMBER(K538),K538&gt;=B538,K538&lt;=Resumo!$H$3)),K538="")),IF(H538="Cancelado",OR(J538="",AND(ISNUMBER(J538),J538&gt;=B538)),AND(ISNUMBER(J538),J538&gt;=B538)),ISNUMBER(L538),L538&gt;=0),"OK","Revisar dados"),"Revisar dados"))</f>
      </c>
    </row>
    <row r="539">
      <c r="A539" s="13"/>
      <c r="B539" s="33" t="n"/>
      <c r="C539" s="8" t="n"/>
      <c r="D539" s="9" t="n"/>
      <c r="E539" s="10" t="n"/>
      <c r="F539" s="9" t="n"/>
      <c r="G539" s="8" t="n"/>
      <c r="H539" s="8" t="n"/>
      <c r="I539" s="8" t="n"/>
      <c r="J539" s="33" t="n"/>
      <c r="K539" s="33" t="n"/>
      <c r="L539" s="56" t="n"/>
      <c r="M539" s="34">
        <f>IF(P539&lt;&gt;"OK","",IF(H539="Cancelado","",IF(H539="Concluído",K539-B539,Resumo!$H$3-B539)))</f>
      </c>
      <c r="N539" s="13">
        <f>IF(P539="","",IF(P539&lt;&gt;"OK","Revisar dados",IF(H539="Cancelado","Cancelado",IF(H539="Concluído",IF(K539&gt;J539,"Concluído em atraso","Concluído"),IF(J539&lt;Resumo!$H$3,"Atrasado",IF(J539-Resumo!$H$3&lt;=3,"Vence em até 3 dias","No prazo"))))))</f>
      </c>
      <c r="O539" s="9" t="n"/>
      <c r="P539" s="9">
        <f>IF(COUNTA(A539:L539,O539)=0,"",IFERROR(IF(AND(A539&lt;&gt;"",COUNTIF($A$6:$A$1000,A539)=1,F539&lt;&gt;"",ISNUMBER(Resumo!$H$3),ISNUMBER(B539),B539&gt;=1,B539=INT(B539),B539&lt;=Resumo!$H$3,AND(COUNTIF(Listas!$C$6:$C$105,C539)&gt;=1,C539&lt;&gt;"",COUNTIF(Listas!$A$6:$A$105,G539)=1,G539&lt;&gt;"",OR(H539="A fazer",H539="Em andamento",H539="Aguardando cliente",H539="Aguardando pagamento",H539="Concluído",H539="Cancelado"),OR(I539="Alta",I539="Média",I539="Baixa")),IF(H539="Concluído",AND(ISNUMBER(K539),K539&gt;=B539,K539&lt;=Resumo!$H$3),IF(H539="Cancelado",OR(K539="",AND(ISNUMBER(K539),K539&gt;=B539,K539&lt;=Resumo!$H$3)),K539="")),IF(H539="Cancelado",OR(J539="",AND(ISNUMBER(J539),J539&gt;=B539)),AND(ISNUMBER(J539),J539&gt;=B539)),ISNUMBER(L539),L539&gt;=0),"OK","Revisar dados"),"Revisar dados"))</f>
      </c>
    </row>
    <row r="540">
      <c r="A540" s="6"/>
      <c r="B540" s="33" t="n"/>
      <c r="C540" s="8" t="n"/>
      <c r="D540" s="9" t="n"/>
      <c r="E540" s="10" t="n"/>
      <c r="F540" s="9" t="n"/>
      <c r="G540" s="8" t="n"/>
      <c r="H540" s="8" t="n"/>
      <c r="I540" s="8" t="n"/>
      <c r="J540" s="33" t="n"/>
      <c r="K540" s="33" t="n"/>
      <c r="L540" s="56" t="n"/>
      <c r="M540" s="32">
        <f>IF(P540&lt;&gt;"OK","",IF(H540="Cancelado","",IF(H540="Concluído",K540-B540,Resumo!$H$3-B540)))</f>
      </c>
      <c r="N540" s="6">
        <f>IF(P540="","",IF(P540&lt;&gt;"OK","Revisar dados",IF(H540="Cancelado","Cancelado",IF(H540="Concluído",IF(K540&gt;J540,"Concluído em atraso","Concluído"),IF(J540&lt;Resumo!$H$3,"Atrasado",IF(J540-Resumo!$H$3&lt;=3,"Vence em até 3 dias","No prazo"))))))</f>
      </c>
      <c r="O540" s="9" t="n"/>
      <c r="P540" s="9">
        <f>IF(COUNTA(A540:L540,O540)=0,"",IFERROR(IF(AND(A540&lt;&gt;"",COUNTIF($A$6:$A$1000,A540)=1,F540&lt;&gt;"",ISNUMBER(Resumo!$H$3),ISNUMBER(B540),B540&gt;=1,B540=INT(B540),B540&lt;=Resumo!$H$3,AND(COUNTIF(Listas!$C$6:$C$105,C540)&gt;=1,C540&lt;&gt;"",COUNTIF(Listas!$A$6:$A$105,G540)=1,G540&lt;&gt;"",OR(H540="A fazer",H540="Em andamento",H540="Aguardando cliente",H540="Aguardando pagamento",H540="Concluído",H540="Cancelado"),OR(I540="Alta",I540="Média",I540="Baixa")),IF(H540="Concluído",AND(ISNUMBER(K540),K540&gt;=B540,K540&lt;=Resumo!$H$3),IF(H540="Cancelado",OR(K540="",AND(ISNUMBER(K540),K540&gt;=B540,K540&lt;=Resumo!$H$3)),K540="")),IF(H540="Cancelado",OR(J540="",AND(ISNUMBER(J540),J540&gt;=B540)),AND(ISNUMBER(J540),J540&gt;=B540)),ISNUMBER(L540),L540&gt;=0),"OK","Revisar dados"),"Revisar dados"))</f>
      </c>
    </row>
    <row r="541">
      <c r="A541" s="13"/>
      <c r="B541" s="33" t="n"/>
      <c r="C541" s="8" t="n"/>
      <c r="D541" s="9" t="n"/>
      <c r="E541" s="10" t="n"/>
      <c r="F541" s="9" t="n"/>
      <c r="G541" s="8" t="n"/>
      <c r="H541" s="8" t="n"/>
      <c r="I541" s="8" t="n"/>
      <c r="J541" s="33" t="n"/>
      <c r="K541" s="33" t="n"/>
      <c r="L541" s="56" t="n"/>
      <c r="M541" s="34">
        <f>IF(P541&lt;&gt;"OK","",IF(H541="Cancelado","",IF(H541="Concluído",K541-B541,Resumo!$H$3-B541)))</f>
      </c>
      <c r="N541" s="13">
        <f>IF(P541="","",IF(P541&lt;&gt;"OK","Revisar dados",IF(H541="Cancelado","Cancelado",IF(H541="Concluído",IF(K541&gt;J541,"Concluído em atraso","Concluído"),IF(J541&lt;Resumo!$H$3,"Atrasado",IF(J541-Resumo!$H$3&lt;=3,"Vence em até 3 dias","No prazo"))))))</f>
      </c>
      <c r="O541" s="9" t="n"/>
      <c r="P541" s="9">
        <f>IF(COUNTA(A541:L541,O541)=0,"",IFERROR(IF(AND(A541&lt;&gt;"",COUNTIF($A$6:$A$1000,A541)=1,F541&lt;&gt;"",ISNUMBER(Resumo!$H$3),ISNUMBER(B541),B541&gt;=1,B541=INT(B541),B541&lt;=Resumo!$H$3,AND(COUNTIF(Listas!$C$6:$C$105,C541)&gt;=1,C541&lt;&gt;"",COUNTIF(Listas!$A$6:$A$105,G541)=1,G541&lt;&gt;"",OR(H541="A fazer",H541="Em andamento",H541="Aguardando cliente",H541="Aguardando pagamento",H541="Concluído",H541="Cancelado"),OR(I541="Alta",I541="Média",I541="Baixa")),IF(H541="Concluído",AND(ISNUMBER(K541),K541&gt;=B541,K541&lt;=Resumo!$H$3),IF(H541="Cancelado",OR(K541="",AND(ISNUMBER(K541),K541&gt;=B541,K541&lt;=Resumo!$H$3)),K541="")),IF(H541="Cancelado",OR(J541="",AND(ISNUMBER(J541),J541&gt;=B541)),AND(ISNUMBER(J541),J541&gt;=B541)),ISNUMBER(L541),L541&gt;=0),"OK","Revisar dados"),"Revisar dados"))</f>
      </c>
    </row>
    <row r="542">
      <c r="A542" s="6"/>
      <c r="B542" s="33" t="n"/>
      <c r="C542" s="8" t="n"/>
      <c r="D542" s="9" t="n"/>
      <c r="E542" s="10" t="n"/>
      <c r="F542" s="9" t="n"/>
      <c r="G542" s="8" t="n"/>
      <c r="H542" s="8" t="n"/>
      <c r="I542" s="8" t="n"/>
      <c r="J542" s="33" t="n"/>
      <c r="K542" s="33" t="n"/>
      <c r="L542" s="56" t="n"/>
      <c r="M542" s="32">
        <f>IF(P542&lt;&gt;"OK","",IF(H542="Cancelado","",IF(H542="Concluído",K542-B542,Resumo!$H$3-B542)))</f>
      </c>
      <c r="N542" s="6">
        <f>IF(P542="","",IF(P542&lt;&gt;"OK","Revisar dados",IF(H542="Cancelado","Cancelado",IF(H542="Concluído",IF(K542&gt;J542,"Concluído em atraso","Concluído"),IF(J542&lt;Resumo!$H$3,"Atrasado",IF(J542-Resumo!$H$3&lt;=3,"Vence em até 3 dias","No prazo"))))))</f>
      </c>
      <c r="O542" s="9" t="n"/>
      <c r="P542" s="9">
        <f>IF(COUNTA(A542:L542,O542)=0,"",IFERROR(IF(AND(A542&lt;&gt;"",COUNTIF($A$6:$A$1000,A542)=1,F542&lt;&gt;"",ISNUMBER(Resumo!$H$3),ISNUMBER(B542),B542&gt;=1,B542=INT(B542),B542&lt;=Resumo!$H$3,AND(COUNTIF(Listas!$C$6:$C$105,C542)&gt;=1,C542&lt;&gt;"",COUNTIF(Listas!$A$6:$A$105,G542)=1,G542&lt;&gt;"",OR(H542="A fazer",H542="Em andamento",H542="Aguardando cliente",H542="Aguardando pagamento",H542="Concluído",H542="Cancelado"),OR(I542="Alta",I542="Média",I542="Baixa")),IF(H542="Concluído",AND(ISNUMBER(K542),K542&gt;=B542,K542&lt;=Resumo!$H$3),IF(H542="Cancelado",OR(K542="",AND(ISNUMBER(K542),K542&gt;=B542,K542&lt;=Resumo!$H$3)),K542="")),IF(H542="Cancelado",OR(J542="",AND(ISNUMBER(J542),J542&gt;=B542)),AND(ISNUMBER(J542),J542&gt;=B542)),ISNUMBER(L542),L542&gt;=0),"OK","Revisar dados"),"Revisar dados"))</f>
      </c>
    </row>
    <row r="543">
      <c r="A543" s="13"/>
      <c r="B543" s="33" t="n"/>
      <c r="C543" s="8" t="n"/>
      <c r="D543" s="9" t="n"/>
      <c r="E543" s="10" t="n"/>
      <c r="F543" s="9" t="n"/>
      <c r="G543" s="8" t="n"/>
      <c r="H543" s="8" t="n"/>
      <c r="I543" s="8" t="n"/>
      <c r="J543" s="33" t="n"/>
      <c r="K543" s="33" t="n"/>
      <c r="L543" s="56" t="n"/>
      <c r="M543" s="34">
        <f>IF(P543&lt;&gt;"OK","",IF(H543="Cancelado","",IF(H543="Concluído",K543-B543,Resumo!$H$3-B543)))</f>
      </c>
      <c r="N543" s="13">
        <f>IF(P543="","",IF(P543&lt;&gt;"OK","Revisar dados",IF(H543="Cancelado","Cancelado",IF(H543="Concluído",IF(K543&gt;J543,"Concluído em atraso","Concluído"),IF(J543&lt;Resumo!$H$3,"Atrasado",IF(J543-Resumo!$H$3&lt;=3,"Vence em até 3 dias","No prazo"))))))</f>
      </c>
      <c r="O543" s="9" t="n"/>
      <c r="P543" s="9">
        <f>IF(COUNTA(A543:L543,O543)=0,"",IFERROR(IF(AND(A543&lt;&gt;"",COUNTIF($A$6:$A$1000,A543)=1,F543&lt;&gt;"",ISNUMBER(Resumo!$H$3),ISNUMBER(B543),B543&gt;=1,B543=INT(B543),B543&lt;=Resumo!$H$3,AND(COUNTIF(Listas!$C$6:$C$105,C543)&gt;=1,C543&lt;&gt;"",COUNTIF(Listas!$A$6:$A$105,G543)=1,G543&lt;&gt;"",OR(H543="A fazer",H543="Em andamento",H543="Aguardando cliente",H543="Aguardando pagamento",H543="Concluído",H543="Cancelado"),OR(I543="Alta",I543="Média",I543="Baixa")),IF(H543="Concluído",AND(ISNUMBER(K543),K543&gt;=B543,K543&lt;=Resumo!$H$3),IF(H543="Cancelado",OR(K543="",AND(ISNUMBER(K543),K543&gt;=B543,K543&lt;=Resumo!$H$3)),K543="")),IF(H543="Cancelado",OR(J543="",AND(ISNUMBER(J543),J543&gt;=B543)),AND(ISNUMBER(J543),J543&gt;=B543)),ISNUMBER(L543),L543&gt;=0),"OK","Revisar dados"),"Revisar dados"))</f>
      </c>
    </row>
    <row r="544">
      <c r="A544" s="6"/>
      <c r="B544" s="33" t="n"/>
      <c r="C544" s="8" t="n"/>
      <c r="D544" s="9" t="n"/>
      <c r="E544" s="10" t="n"/>
      <c r="F544" s="9" t="n"/>
      <c r="G544" s="8" t="n"/>
      <c r="H544" s="8" t="n"/>
      <c r="I544" s="8" t="n"/>
      <c r="J544" s="33" t="n"/>
      <c r="K544" s="33" t="n"/>
      <c r="L544" s="56" t="n"/>
      <c r="M544" s="32">
        <f>IF(P544&lt;&gt;"OK","",IF(H544="Cancelado","",IF(H544="Concluído",K544-B544,Resumo!$H$3-B544)))</f>
      </c>
      <c r="N544" s="6">
        <f>IF(P544="","",IF(P544&lt;&gt;"OK","Revisar dados",IF(H544="Cancelado","Cancelado",IF(H544="Concluído",IF(K544&gt;J544,"Concluído em atraso","Concluído"),IF(J544&lt;Resumo!$H$3,"Atrasado",IF(J544-Resumo!$H$3&lt;=3,"Vence em até 3 dias","No prazo"))))))</f>
      </c>
      <c r="O544" s="9" t="n"/>
      <c r="P544" s="9">
        <f>IF(COUNTA(A544:L544,O544)=0,"",IFERROR(IF(AND(A544&lt;&gt;"",COUNTIF($A$6:$A$1000,A544)=1,F544&lt;&gt;"",ISNUMBER(Resumo!$H$3),ISNUMBER(B544),B544&gt;=1,B544=INT(B544),B544&lt;=Resumo!$H$3,AND(COUNTIF(Listas!$C$6:$C$105,C544)&gt;=1,C544&lt;&gt;"",COUNTIF(Listas!$A$6:$A$105,G544)=1,G544&lt;&gt;"",OR(H544="A fazer",H544="Em andamento",H544="Aguardando cliente",H544="Aguardando pagamento",H544="Concluído",H544="Cancelado"),OR(I544="Alta",I544="Média",I544="Baixa")),IF(H544="Concluído",AND(ISNUMBER(K544),K544&gt;=B544,K544&lt;=Resumo!$H$3),IF(H544="Cancelado",OR(K544="",AND(ISNUMBER(K544),K544&gt;=B544,K544&lt;=Resumo!$H$3)),K544="")),IF(H544="Cancelado",OR(J544="",AND(ISNUMBER(J544),J544&gt;=B544)),AND(ISNUMBER(J544),J544&gt;=B544)),ISNUMBER(L544),L544&gt;=0),"OK","Revisar dados"),"Revisar dados"))</f>
      </c>
    </row>
    <row r="545">
      <c r="A545" s="13"/>
      <c r="B545" s="33" t="n"/>
      <c r="C545" s="8" t="n"/>
      <c r="D545" s="9" t="n"/>
      <c r="E545" s="10" t="n"/>
      <c r="F545" s="9" t="n"/>
      <c r="G545" s="8" t="n"/>
      <c r="H545" s="8" t="n"/>
      <c r="I545" s="8" t="n"/>
      <c r="J545" s="33" t="n"/>
      <c r="K545" s="33" t="n"/>
      <c r="L545" s="56" t="n"/>
      <c r="M545" s="34">
        <f>IF(P545&lt;&gt;"OK","",IF(H545="Cancelado","",IF(H545="Concluído",K545-B545,Resumo!$H$3-B545)))</f>
      </c>
      <c r="N545" s="13">
        <f>IF(P545="","",IF(P545&lt;&gt;"OK","Revisar dados",IF(H545="Cancelado","Cancelado",IF(H545="Concluído",IF(K545&gt;J545,"Concluído em atraso","Concluído"),IF(J545&lt;Resumo!$H$3,"Atrasado",IF(J545-Resumo!$H$3&lt;=3,"Vence em até 3 dias","No prazo"))))))</f>
      </c>
      <c r="O545" s="9" t="n"/>
      <c r="P545" s="9">
        <f>IF(COUNTA(A545:L545,O545)=0,"",IFERROR(IF(AND(A545&lt;&gt;"",COUNTIF($A$6:$A$1000,A545)=1,F545&lt;&gt;"",ISNUMBER(Resumo!$H$3),ISNUMBER(B545),B545&gt;=1,B545=INT(B545),B545&lt;=Resumo!$H$3,AND(COUNTIF(Listas!$C$6:$C$105,C545)&gt;=1,C545&lt;&gt;"",COUNTIF(Listas!$A$6:$A$105,G545)=1,G545&lt;&gt;"",OR(H545="A fazer",H545="Em andamento",H545="Aguardando cliente",H545="Aguardando pagamento",H545="Concluído",H545="Cancelado"),OR(I545="Alta",I545="Média",I545="Baixa")),IF(H545="Concluído",AND(ISNUMBER(K545),K545&gt;=B545,K545&lt;=Resumo!$H$3),IF(H545="Cancelado",OR(K545="",AND(ISNUMBER(K545),K545&gt;=B545,K545&lt;=Resumo!$H$3)),K545="")),IF(H545="Cancelado",OR(J545="",AND(ISNUMBER(J545),J545&gt;=B545)),AND(ISNUMBER(J545),J545&gt;=B545)),ISNUMBER(L545),L545&gt;=0),"OK","Revisar dados"),"Revisar dados"))</f>
      </c>
    </row>
    <row r="546">
      <c r="A546" s="6"/>
      <c r="B546" s="33" t="n"/>
      <c r="C546" s="8" t="n"/>
      <c r="D546" s="9" t="n"/>
      <c r="E546" s="10" t="n"/>
      <c r="F546" s="9" t="n"/>
      <c r="G546" s="8" t="n"/>
      <c r="H546" s="8" t="n"/>
      <c r="I546" s="8" t="n"/>
      <c r="J546" s="33" t="n"/>
      <c r="K546" s="33" t="n"/>
      <c r="L546" s="56" t="n"/>
      <c r="M546" s="32">
        <f>IF(P546&lt;&gt;"OK","",IF(H546="Cancelado","",IF(H546="Concluído",K546-B546,Resumo!$H$3-B546)))</f>
      </c>
      <c r="N546" s="6">
        <f>IF(P546="","",IF(P546&lt;&gt;"OK","Revisar dados",IF(H546="Cancelado","Cancelado",IF(H546="Concluído",IF(K546&gt;J546,"Concluído em atraso","Concluído"),IF(J546&lt;Resumo!$H$3,"Atrasado",IF(J546-Resumo!$H$3&lt;=3,"Vence em até 3 dias","No prazo"))))))</f>
      </c>
      <c r="O546" s="9" t="n"/>
      <c r="P546" s="9">
        <f>IF(COUNTA(A546:L546,O546)=0,"",IFERROR(IF(AND(A546&lt;&gt;"",COUNTIF($A$6:$A$1000,A546)=1,F546&lt;&gt;"",ISNUMBER(Resumo!$H$3),ISNUMBER(B546),B546&gt;=1,B546=INT(B546),B546&lt;=Resumo!$H$3,AND(COUNTIF(Listas!$C$6:$C$105,C546)&gt;=1,C546&lt;&gt;"",COUNTIF(Listas!$A$6:$A$105,G546)=1,G546&lt;&gt;"",OR(H546="A fazer",H546="Em andamento",H546="Aguardando cliente",H546="Aguardando pagamento",H546="Concluído",H546="Cancelado"),OR(I546="Alta",I546="Média",I546="Baixa")),IF(H546="Concluído",AND(ISNUMBER(K546),K546&gt;=B546,K546&lt;=Resumo!$H$3),IF(H546="Cancelado",OR(K546="",AND(ISNUMBER(K546),K546&gt;=B546,K546&lt;=Resumo!$H$3)),K546="")),IF(H546="Cancelado",OR(J546="",AND(ISNUMBER(J546),J546&gt;=B546)),AND(ISNUMBER(J546),J546&gt;=B546)),ISNUMBER(L546),L546&gt;=0),"OK","Revisar dados"),"Revisar dados"))</f>
      </c>
    </row>
    <row r="547">
      <c r="A547" s="13"/>
      <c r="B547" s="33" t="n"/>
      <c r="C547" s="8" t="n"/>
      <c r="D547" s="9" t="n"/>
      <c r="E547" s="10" t="n"/>
      <c r="F547" s="9" t="n"/>
      <c r="G547" s="8" t="n"/>
      <c r="H547" s="8" t="n"/>
      <c r="I547" s="8" t="n"/>
      <c r="J547" s="33" t="n"/>
      <c r="K547" s="33" t="n"/>
      <c r="L547" s="56" t="n"/>
      <c r="M547" s="34">
        <f>IF(P547&lt;&gt;"OK","",IF(H547="Cancelado","",IF(H547="Concluído",K547-B547,Resumo!$H$3-B547)))</f>
      </c>
      <c r="N547" s="13">
        <f>IF(P547="","",IF(P547&lt;&gt;"OK","Revisar dados",IF(H547="Cancelado","Cancelado",IF(H547="Concluído",IF(K547&gt;J547,"Concluído em atraso","Concluído"),IF(J547&lt;Resumo!$H$3,"Atrasado",IF(J547-Resumo!$H$3&lt;=3,"Vence em até 3 dias","No prazo"))))))</f>
      </c>
      <c r="O547" s="9" t="n"/>
      <c r="P547" s="9">
        <f>IF(COUNTA(A547:L547,O547)=0,"",IFERROR(IF(AND(A547&lt;&gt;"",COUNTIF($A$6:$A$1000,A547)=1,F547&lt;&gt;"",ISNUMBER(Resumo!$H$3),ISNUMBER(B547),B547&gt;=1,B547=INT(B547),B547&lt;=Resumo!$H$3,AND(COUNTIF(Listas!$C$6:$C$105,C547)&gt;=1,C547&lt;&gt;"",COUNTIF(Listas!$A$6:$A$105,G547)=1,G547&lt;&gt;"",OR(H547="A fazer",H547="Em andamento",H547="Aguardando cliente",H547="Aguardando pagamento",H547="Concluído",H547="Cancelado"),OR(I547="Alta",I547="Média",I547="Baixa")),IF(H547="Concluído",AND(ISNUMBER(K547),K547&gt;=B547,K547&lt;=Resumo!$H$3),IF(H547="Cancelado",OR(K547="",AND(ISNUMBER(K547),K547&gt;=B547,K547&lt;=Resumo!$H$3)),K547="")),IF(H547="Cancelado",OR(J547="",AND(ISNUMBER(J547),J547&gt;=B547)),AND(ISNUMBER(J547),J547&gt;=B547)),ISNUMBER(L547),L547&gt;=0),"OK","Revisar dados"),"Revisar dados"))</f>
      </c>
    </row>
    <row r="548">
      <c r="A548" s="6"/>
      <c r="B548" s="33" t="n"/>
      <c r="C548" s="8" t="n"/>
      <c r="D548" s="9" t="n"/>
      <c r="E548" s="10" t="n"/>
      <c r="F548" s="9" t="n"/>
      <c r="G548" s="8" t="n"/>
      <c r="H548" s="8" t="n"/>
      <c r="I548" s="8" t="n"/>
      <c r="J548" s="33" t="n"/>
      <c r="K548" s="33" t="n"/>
      <c r="L548" s="56" t="n"/>
      <c r="M548" s="32">
        <f>IF(P548&lt;&gt;"OK","",IF(H548="Cancelado","",IF(H548="Concluído",K548-B548,Resumo!$H$3-B548)))</f>
      </c>
      <c r="N548" s="6">
        <f>IF(P548="","",IF(P548&lt;&gt;"OK","Revisar dados",IF(H548="Cancelado","Cancelado",IF(H548="Concluído",IF(K548&gt;J548,"Concluído em atraso","Concluído"),IF(J548&lt;Resumo!$H$3,"Atrasado",IF(J548-Resumo!$H$3&lt;=3,"Vence em até 3 dias","No prazo"))))))</f>
      </c>
      <c r="O548" s="9" t="n"/>
      <c r="P548" s="9">
        <f>IF(COUNTA(A548:L548,O548)=0,"",IFERROR(IF(AND(A548&lt;&gt;"",COUNTIF($A$6:$A$1000,A548)=1,F548&lt;&gt;"",ISNUMBER(Resumo!$H$3),ISNUMBER(B548),B548&gt;=1,B548=INT(B548),B548&lt;=Resumo!$H$3,AND(COUNTIF(Listas!$C$6:$C$105,C548)&gt;=1,C548&lt;&gt;"",COUNTIF(Listas!$A$6:$A$105,G548)=1,G548&lt;&gt;"",OR(H548="A fazer",H548="Em andamento",H548="Aguardando cliente",H548="Aguardando pagamento",H548="Concluído",H548="Cancelado"),OR(I548="Alta",I548="Média",I548="Baixa")),IF(H548="Concluído",AND(ISNUMBER(K548),K548&gt;=B548,K548&lt;=Resumo!$H$3),IF(H548="Cancelado",OR(K548="",AND(ISNUMBER(K548),K548&gt;=B548,K548&lt;=Resumo!$H$3)),K548="")),IF(H548="Cancelado",OR(J548="",AND(ISNUMBER(J548),J548&gt;=B548)),AND(ISNUMBER(J548),J548&gt;=B548)),ISNUMBER(L548),L548&gt;=0),"OK","Revisar dados"),"Revisar dados"))</f>
      </c>
    </row>
    <row r="549">
      <c r="A549" s="13"/>
      <c r="B549" s="33" t="n"/>
      <c r="C549" s="8" t="n"/>
      <c r="D549" s="9" t="n"/>
      <c r="E549" s="10" t="n"/>
      <c r="F549" s="9" t="n"/>
      <c r="G549" s="8" t="n"/>
      <c r="H549" s="8" t="n"/>
      <c r="I549" s="8" t="n"/>
      <c r="J549" s="33" t="n"/>
      <c r="K549" s="33" t="n"/>
      <c r="L549" s="56" t="n"/>
      <c r="M549" s="34">
        <f>IF(P549&lt;&gt;"OK","",IF(H549="Cancelado","",IF(H549="Concluído",K549-B549,Resumo!$H$3-B549)))</f>
      </c>
      <c r="N549" s="13">
        <f>IF(P549="","",IF(P549&lt;&gt;"OK","Revisar dados",IF(H549="Cancelado","Cancelado",IF(H549="Concluído",IF(K549&gt;J549,"Concluído em atraso","Concluído"),IF(J549&lt;Resumo!$H$3,"Atrasado",IF(J549-Resumo!$H$3&lt;=3,"Vence em até 3 dias","No prazo"))))))</f>
      </c>
      <c r="O549" s="9" t="n"/>
      <c r="P549" s="9">
        <f>IF(COUNTA(A549:L549,O549)=0,"",IFERROR(IF(AND(A549&lt;&gt;"",COUNTIF($A$6:$A$1000,A549)=1,F549&lt;&gt;"",ISNUMBER(Resumo!$H$3),ISNUMBER(B549),B549&gt;=1,B549=INT(B549),B549&lt;=Resumo!$H$3,AND(COUNTIF(Listas!$C$6:$C$105,C549)&gt;=1,C549&lt;&gt;"",COUNTIF(Listas!$A$6:$A$105,G549)=1,G549&lt;&gt;"",OR(H549="A fazer",H549="Em andamento",H549="Aguardando cliente",H549="Aguardando pagamento",H549="Concluído",H549="Cancelado"),OR(I549="Alta",I549="Média",I549="Baixa")),IF(H549="Concluído",AND(ISNUMBER(K549),K549&gt;=B549,K549&lt;=Resumo!$H$3),IF(H549="Cancelado",OR(K549="",AND(ISNUMBER(K549),K549&gt;=B549,K549&lt;=Resumo!$H$3)),K549="")),IF(H549="Cancelado",OR(J549="",AND(ISNUMBER(J549),J549&gt;=B549)),AND(ISNUMBER(J549),J549&gt;=B549)),ISNUMBER(L549),L549&gt;=0),"OK","Revisar dados"),"Revisar dados"))</f>
      </c>
    </row>
    <row r="550">
      <c r="A550" s="6"/>
      <c r="B550" s="33" t="n"/>
      <c r="C550" s="8" t="n"/>
      <c r="D550" s="9" t="n"/>
      <c r="E550" s="10" t="n"/>
      <c r="F550" s="9" t="n"/>
      <c r="G550" s="8" t="n"/>
      <c r="H550" s="8" t="n"/>
      <c r="I550" s="8" t="n"/>
      <c r="J550" s="33" t="n"/>
      <c r="K550" s="33" t="n"/>
      <c r="L550" s="56" t="n"/>
      <c r="M550" s="32">
        <f>IF(P550&lt;&gt;"OK","",IF(H550="Cancelado","",IF(H550="Concluído",K550-B550,Resumo!$H$3-B550)))</f>
      </c>
      <c r="N550" s="6">
        <f>IF(P550="","",IF(P550&lt;&gt;"OK","Revisar dados",IF(H550="Cancelado","Cancelado",IF(H550="Concluído",IF(K550&gt;J550,"Concluído em atraso","Concluído"),IF(J550&lt;Resumo!$H$3,"Atrasado",IF(J550-Resumo!$H$3&lt;=3,"Vence em até 3 dias","No prazo"))))))</f>
      </c>
      <c r="O550" s="9" t="n"/>
      <c r="P550" s="9">
        <f>IF(COUNTA(A550:L550,O550)=0,"",IFERROR(IF(AND(A550&lt;&gt;"",COUNTIF($A$6:$A$1000,A550)=1,F550&lt;&gt;"",ISNUMBER(Resumo!$H$3),ISNUMBER(B550),B550&gt;=1,B550=INT(B550),B550&lt;=Resumo!$H$3,AND(COUNTIF(Listas!$C$6:$C$105,C550)&gt;=1,C550&lt;&gt;"",COUNTIF(Listas!$A$6:$A$105,G550)=1,G550&lt;&gt;"",OR(H550="A fazer",H550="Em andamento",H550="Aguardando cliente",H550="Aguardando pagamento",H550="Concluído",H550="Cancelado"),OR(I550="Alta",I550="Média",I550="Baixa")),IF(H550="Concluído",AND(ISNUMBER(K550),K550&gt;=B550,K550&lt;=Resumo!$H$3),IF(H550="Cancelado",OR(K550="",AND(ISNUMBER(K550),K550&gt;=B550,K550&lt;=Resumo!$H$3)),K550="")),IF(H550="Cancelado",OR(J550="",AND(ISNUMBER(J550),J550&gt;=B550)),AND(ISNUMBER(J550),J550&gt;=B550)),ISNUMBER(L550),L550&gt;=0),"OK","Revisar dados"),"Revisar dados"))</f>
      </c>
    </row>
    <row r="551">
      <c r="A551" s="13"/>
      <c r="B551" s="33" t="n"/>
      <c r="C551" s="8" t="n"/>
      <c r="D551" s="9" t="n"/>
      <c r="E551" s="10" t="n"/>
      <c r="F551" s="9" t="n"/>
      <c r="G551" s="8" t="n"/>
      <c r="H551" s="8" t="n"/>
      <c r="I551" s="8" t="n"/>
      <c r="J551" s="33" t="n"/>
      <c r="K551" s="33" t="n"/>
      <c r="L551" s="56" t="n"/>
      <c r="M551" s="34">
        <f>IF(P551&lt;&gt;"OK","",IF(H551="Cancelado","",IF(H551="Concluído",K551-B551,Resumo!$H$3-B551)))</f>
      </c>
      <c r="N551" s="13">
        <f>IF(P551="","",IF(P551&lt;&gt;"OK","Revisar dados",IF(H551="Cancelado","Cancelado",IF(H551="Concluído",IF(K551&gt;J551,"Concluído em atraso","Concluído"),IF(J551&lt;Resumo!$H$3,"Atrasado",IF(J551-Resumo!$H$3&lt;=3,"Vence em até 3 dias","No prazo"))))))</f>
      </c>
      <c r="O551" s="9" t="n"/>
      <c r="P551" s="9">
        <f>IF(COUNTA(A551:L551,O551)=0,"",IFERROR(IF(AND(A551&lt;&gt;"",COUNTIF($A$6:$A$1000,A551)=1,F551&lt;&gt;"",ISNUMBER(Resumo!$H$3),ISNUMBER(B551),B551&gt;=1,B551=INT(B551),B551&lt;=Resumo!$H$3,AND(COUNTIF(Listas!$C$6:$C$105,C551)&gt;=1,C551&lt;&gt;"",COUNTIF(Listas!$A$6:$A$105,G551)=1,G551&lt;&gt;"",OR(H551="A fazer",H551="Em andamento",H551="Aguardando cliente",H551="Aguardando pagamento",H551="Concluído",H551="Cancelado"),OR(I551="Alta",I551="Média",I551="Baixa")),IF(H551="Concluído",AND(ISNUMBER(K551),K551&gt;=B551,K551&lt;=Resumo!$H$3),IF(H551="Cancelado",OR(K551="",AND(ISNUMBER(K551),K551&gt;=B551,K551&lt;=Resumo!$H$3)),K551="")),IF(H551="Cancelado",OR(J551="",AND(ISNUMBER(J551),J551&gt;=B551)),AND(ISNUMBER(J551),J551&gt;=B551)),ISNUMBER(L551),L551&gt;=0),"OK","Revisar dados"),"Revisar dados"))</f>
      </c>
    </row>
    <row r="552">
      <c r="A552" s="6"/>
      <c r="B552" s="33" t="n"/>
      <c r="C552" s="8" t="n"/>
      <c r="D552" s="9" t="n"/>
      <c r="E552" s="10" t="n"/>
      <c r="F552" s="9" t="n"/>
      <c r="G552" s="8" t="n"/>
      <c r="H552" s="8" t="n"/>
      <c r="I552" s="8" t="n"/>
      <c r="J552" s="33" t="n"/>
      <c r="K552" s="33" t="n"/>
      <c r="L552" s="56" t="n"/>
      <c r="M552" s="32">
        <f>IF(P552&lt;&gt;"OK","",IF(H552="Cancelado","",IF(H552="Concluído",K552-B552,Resumo!$H$3-B552)))</f>
      </c>
      <c r="N552" s="6">
        <f>IF(P552="","",IF(P552&lt;&gt;"OK","Revisar dados",IF(H552="Cancelado","Cancelado",IF(H552="Concluído",IF(K552&gt;J552,"Concluído em atraso","Concluído"),IF(J552&lt;Resumo!$H$3,"Atrasado",IF(J552-Resumo!$H$3&lt;=3,"Vence em até 3 dias","No prazo"))))))</f>
      </c>
      <c r="O552" s="9" t="n"/>
      <c r="P552" s="9">
        <f>IF(COUNTA(A552:L552,O552)=0,"",IFERROR(IF(AND(A552&lt;&gt;"",COUNTIF($A$6:$A$1000,A552)=1,F552&lt;&gt;"",ISNUMBER(Resumo!$H$3),ISNUMBER(B552),B552&gt;=1,B552=INT(B552),B552&lt;=Resumo!$H$3,AND(COUNTIF(Listas!$C$6:$C$105,C552)&gt;=1,C552&lt;&gt;"",COUNTIF(Listas!$A$6:$A$105,G552)=1,G552&lt;&gt;"",OR(H552="A fazer",H552="Em andamento",H552="Aguardando cliente",H552="Aguardando pagamento",H552="Concluído",H552="Cancelado"),OR(I552="Alta",I552="Média",I552="Baixa")),IF(H552="Concluído",AND(ISNUMBER(K552),K552&gt;=B552,K552&lt;=Resumo!$H$3),IF(H552="Cancelado",OR(K552="",AND(ISNUMBER(K552),K552&gt;=B552,K552&lt;=Resumo!$H$3)),K552="")),IF(H552="Cancelado",OR(J552="",AND(ISNUMBER(J552),J552&gt;=B552)),AND(ISNUMBER(J552),J552&gt;=B552)),ISNUMBER(L552),L552&gt;=0),"OK","Revisar dados"),"Revisar dados"))</f>
      </c>
    </row>
    <row r="553">
      <c r="A553" s="13"/>
      <c r="B553" s="33" t="n"/>
      <c r="C553" s="8" t="n"/>
      <c r="D553" s="9" t="n"/>
      <c r="E553" s="10" t="n"/>
      <c r="F553" s="9" t="n"/>
      <c r="G553" s="8" t="n"/>
      <c r="H553" s="8" t="n"/>
      <c r="I553" s="8" t="n"/>
      <c r="J553" s="33" t="n"/>
      <c r="K553" s="33" t="n"/>
      <c r="L553" s="56" t="n"/>
      <c r="M553" s="34">
        <f>IF(P553&lt;&gt;"OK","",IF(H553="Cancelado","",IF(H553="Concluído",K553-B553,Resumo!$H$3-B553)))</f>
      </c>
      <c r="N553" s="13">
        <f>IF(P553="","",IF(P553&lt;&gt;"OK","Revisar dados",IF(H553="Cancelado","Cancelado",IF(H553="Concluído",IF(K553&gt;J553,"Concluído em atraso","Concluído"),IF(J553&lt;Resumo!$H$3,"Atrasado",IF(J553-Resumo!$H$3&lt;=3,"Vence em até 3 dias","No prazo"))))))</f>
      </c>
      <c r="O553" s="9" t="n"/>
      <c r="P553" s="9">
        <f>IF(COUNTA(A553:L553,O553)=0,"",IFERROR(IF(AND(A553&lt;&gt;"",COUNTIF($A$6:$A$1000,A553)=1,F553&lt;&gt;"",ISNUMBER(Resumo!$H$3),ISNUMBER(B553),B553&gt;=1,B553=INT(B553),B553&lt;=Resumo!$H$3,AND(COUNTIF(Listas!$C$6:$C$105,C553)&gt;=1,C553&lt;&gt;"",COUNTIF(Listas!$A$6:$A$105,G553)=1,G553&lt;&gt;"",OR(H553="A fazer",H553="Em andamento",H553="Aguardando cliente",H553="Aguardando pagamento",H553="Concluído",H553="Cancelado"),OR(I553="Alta",I553="Média",I553="Baixa")),IF(H553="Concluído",AND(ISNUMBER(K553),K553&gt;=B553,K553&lt;=Resumo!$H$3),IF(H553="Cancelado",OR(K553="",AND(ISNUMBER(K553),K553&gt;=B553,K553&lt;=Resumo!$H$3)),K553="")),IF(H553="Cancelado",OR(J553="",AND(ISNUMBER(J553),J553&gt;=B553)),AND(ISNUMBER(J553),J553&gt;=B553)),ISNUMBER(L553),L553&gt;=0),"OK","Revisar dados"),"Revisar dados"))</f>
      </c>
    </row>
    <row r="554">
      <c r="A554" s="6"/>
      <c r="B554" s="33" t="n"/>
      <c r="C554" s="8" t="n"/>
      <c r="D554" s="9" t="n"/>
      <c r="E554" s="10" t="n"/>
      <c r="F554" s="9" t="n"/>
      <c r="G554" s="8" t="n"/>
      <c r="H554" s="8" t="n"/>
      <c r="I554" s="8" t="n"/>
      <c r="J554" s="33" t="n"/>
      <c r="K554" s="33" t="n"/>
      <c r="L554" s="56" t="n"/>
      <c r="M554" s="32">
        <f>IF(P554&lt;&gt;"OK","",IF(H554="Cancelado","",IF(H554="Concluído",K554-B554,Resumo!$H$3-B554)))</f>
      </c>
      <c r="N554" s="6">
        <f>IF(P554="","",IF(P554&lt;&gt;"OK","Revisar dados",IF(H554="Cancelado","Cancelado",IF(H554="Concluído",IF(K554&gt;J554,"Concluído em atraso","Concluído"),IF(J554&lt;Resumo!$H$3,"Atrasado",IF(J554-Resumo!$H$3&lt;=3,"Vence em até 3 dias","No prazo"))))))</f>
      </c>
      <c r="O554" s="9" t="n"/>
      <c r="P554" s="9">
        <f>IF(COUNTA(A554:L554,O554)=0,"",IFERROR(IF(AND(A554&lt;&gt;"",COUNTIF($A$6:$A$1000,A554)=1,F554&lt;&gt;"",ISNUMBER(Resumo!$H$3),ISNUMBER(B554),B554&gt;=1,B554=INT(B554),B554&lt;=Resumo!$H$3,AND(COUNTIF(Listas!$C$6:$C$105,C554)&gt;=1,C554&lt;&gt;"",COUNTIF(Listas!$A$6:$A$105,G554)=1,G554&lt;&gt;"",OR(H554="A fazer",H554="Em andamento",H554="Aguardando cliente",H554="Aguardando pagamento",H554="Concluído",H554="Cancelado"),OR(I554="Alta",I554="Média",I554="Baixa")),IF(H554="Concluído",AND(ISNUMBER(K554),K554&gt;=B554,K554&lt;=Resumo!$H$3),IF(H554="Cancelado",OR(K554="",AND(ISNUMBER(K554),K554&gt;=B554,K554&lt;=Resumo!$H$3)),K554="")),IF(H554="Cancelado",OR(J554="",AND(ISNUMBER(J554),J554&gt;=B554)),AND(ISNUMBER(J554),J554&gt;=B554)),ISNUMBER(L554),L554&gt;=0),"OK","Revisar dados"),"Revisar dados"))</f>
      </c>
    </row>
    <row r="555">
      <c r="A555" s="13"/>
      <c r="B555" s="33" t="n"/>
      <c r="C555" s="8" t="n"/>
      <c r="D555" s="9" t="n"/>
      <c r="E555" s="10" t="n"/>
      <c r="F555" s="9" t="n"/>
      <c r="G555" s="8" t="n"/>
      <c r="H555" s="8" t="n"/>
      <c r="I555" s="8" t="n"/>
      <c r="J555" s="33" t="n"/>
      <c r="K555" s="33" t="n"/>
      <c r="L555" s="56" t="n"/>
      <c r="M555" s="34">
        <f>IF(P555&lt;&gt;"OK","",IF(H555="Cancelado","",IF(H555="Concluído",K555-B555,Resumo!$H$3-B555)))</f>
      </c>
      <c r="N555" s="13">
        <f>IF(P555="","",IF(P555&lt;&gt;"OK","Revisar dados",IF(H555="Cancelado","Cancelado",IF(H555="Concluído",IF(K555&gt;J555,"Concluído em atraso","Concluído"),IF(J555&lt;Resumo!$H$3,"Atrasado",IF(J555-Resumo!$H$3&lt;=3,"Vence em até 3 dias","No prazo"))))))</f>
      </c>
      <c r="O555" s="9" t="n"/>
      <c r="P555" s="9">
        <f>IF(COUNTA(A555:L555,O555)=0,"",IFERROR(IF(AND(A555&lt;&gt;"",COUNTIF($A$6:$A$1000,A555)=1,F555&lt;&gt;"",ISNUMBER(Resumo!$H$3),ISNUMBER(B555),B555&gt;=1,B555=INT(B555),B555&lt;=Resumo!$H$3,AND(COUNTIF(Listas!$C$6:$C$105,C555)&gt;=1,C555&lt;&gt;"",COUNTIF(Listas!$A$6:$A$105,G555)=1,G555&lt;&gt;"",OR(H555="A fazer",H555="Em andamento",H555="Aguardando cliente",H555="Aguardando pagamento",H555="Concluído",H555="Cancelado"),OR(I555="Alta",I555="Média",I555="Baixa")),IF(H555="Concluído",AND(ISNUMBER(K555),K555&gt;=B555,K555&lt;=Resumo!$H$3),IF(H555="Cancelado",OR(K555="",AND(ISNUMBER(K555),K555&gt;=B555,K555&lt;=Resumo!$H$3)),K555="")),IF(H555="Cancelado",OR(J555="",AND(ISNUMBER(J555),J555&gt;=B555)),AND(ISNUMBER(J555),J555&gt;=B555)),ISNUMBER(L555),L555&gt;=0),"OK","Revisar dados"),"Revisar dados"))</f>
      </c>
    </row>
    <row r="556">
      <c r="A556" s="6"/>
      <c r="B556" s="33" t="n"/>
      <c r="C556" s="8" t="n"/>
      <c r="D556" s="9" t="n"/>
      <c r="E556" s="10" t="n"/>
      <c r="F556" s="9" t="n"/>
      <c r="G556" s="8" t="n"/>
      <c r="H556" s="8" t="n"/>
      <c r="I556" s="8" t="n"/>
      <c r="J556" s="33" t="n"/>
      <c r="K556" s="33" t="n"/>
      <c r="L556" s="56" t="n"/>
      <c r="M556" s="32">
        <f>IF(P556&lt;&gt;"OK","",IF(H556="Cancelado","",IF(H556="Concluído",K556-B556,Resumo!$H$3-B556)))</f>
      </c>
      <c r="N556" s="6">
        <f>IF(P556="","",IF(P556&lt;&gt;"OK","Revisar dados",IF(H556="Cancelado","Cancelado",IF(H556="Concluído",IF(K556&gt;J556,"Concluído em atraso","Concluído"),IF(J556&lt;Resumo!$H$3,"Atrasado",IF(J556-Resumo!$H$3&lt;=3,"Vence em até 3 dias","No prazo"))))))</f>
      </c>
      <c r="O556" s="9" t="n"/>
      <c r="P556" s="9">
        <f>IF(COUNTA(A556:L556,O556)=0,"",IFERROR(IF(AND(A556&lt;&gt;"",COUNTIF($A$6:$A$1000,A556)=1,F556&lt;&gt;"",ISNUMBER(Resumo!$H$3),ISNUMBER(B556),B556&gt;=1,B556=INT(B556),B556&lt;=Resumo!$H$3,AND(COUNTIF(Listas!$C$6:$C$105,C556)&gt;=1,C556&lt;&gt;"",COUNTIF(Listas!$A$6:$A$105,G556)=1,G556&lt;&gt;"",OR(H556="A fazer",H556="Em andamento",H556="Aguardando cliente",H556="Aguardando pagamento",H556="Concluído",H556="Cancelado"),OR(I556="Alta",I556="Média",I556="Baixa")),IF(H556="Concluído",AND(ISNUMBER(K556),K556&gt;=B556,K556&lt;=Resumo!$H$3),IF(H556="Cancelado",OR(K556="",AND(ISNUMBER(K556),K556&gt;=B556,K556&lt;=Resumo!$H$3)),K556="")),IF(H556="Cancelado",OR(J556="",AND(ISNUMBER(J556),J556&gt;=B556)),AND(ISNUMBER(J556),J556&gt;=B556)),ISNUMBER(L556),L556&gt;=0),"OK","Revisar dados"),"Revisar dados"))</f>
      </c>
    </row>
    <row r="557">
      <c r="A557" s="13"/>
      <c r="B557" s="33" t="n"/>
      <c r="C557" s="8" t="n"/>
      <c r="D557" s="9" t="n"/>
      <c r="E557" s="10" t="n"/>
      <c r="F557" s="9" t="n"/>
      <c r="G557" s="8" t="n"/>
      <c r="H557" s="8" t="n"/>
      <c r="I557" s="8" t="n"/>
      <c r="J557" s="33" t="n"/>
      <c r="K557" s="33" t="n"/>
      <c r="L557" s="56" t="n"/>
      <c r="M557" s="34">
        <f>IF(P557&lt;&gt;"OK","",IF(H557="Cancelado","",IF(H557="Concluído",K557-B557,Resumo!$H$3-B557)))</f>
      </c>
      <c r="N557" s="13">
        <f>IF(P557="","",IF(P557&lt;&gt;"OK","Revisar dados",IF(H557="Cancelado","Cancelado",IF(H557="Concluído",IF(K557&gt;J557,"Concluído em atraso","Concluído"),IF(J557&lt;Resumo!$H$3,"Atrasado",IF(J557-Resumo!$H$3&lt;=3,"Vence em até 3 dias","No prazo"))))))</f>
      </c>
      <c r="O557" s="9" t="n"/>
      <c r="P557" s="9">
        <f>IF(COUNTA(A557:L557,O557)=0,"",IFERROR(IF(AND(A557&lt;&gt;"",COUNTIF($A$6:$A$1000,A557)=1,F557&lt;&gt;"",ISNUMBER(Resumo!$H$3),ISNUMBER(B557),B557&gt;=1,B557=INT(B557),B557&lt;=Resumo!$H$3,AND(COUNTIF(Listas!$C$6:$C$105,C557)&gt;=1,C557&lt;&gt;"",COUNTIF(Listas!$A$6:$A$105,G557)=1,G557&lt;&gt;"",OR(H557="A fazer",H557="Em andamento",H557="Aguardando cliente",H557="Aguardando pagamento",H557="Concluído",H557="Cancelado"),OR(I557="Alta",I557="Média",I557="Baixa")),IF(H557="Concluído",AND(ISNUMBER(K557),K557&gt;=B557,K557&lt;=Resumo!$H$3),IF(H557="Cancelado",OR(K557="",AND(ISNUMBER(K557),K557&gt;=B557,K557&lt;=Resumo!$H$3)),K557="")),IF(H557="Cancelado",OR(J557="",AND(ISNUMBER(J557),J557&gt;=B557)),AND(ISNUMBER(J557),J557&gt;=B557)),ISNUMBER(L557),L557&gt;=0),"OK","Revisar dados"),"Revisar dados"))</f>
      </c>
    </row>
    <row r="558">
      <c r="A558" s="6"/>
      <c r="B558" s="33" t="n"/>
      <c r="C558" s="8" t="n"/>
      <c r="D558" s="9" t="n"/>
      <c r="E558" s="10" t="n"/>
      <c r="F558" s="9" t="n"/>
      <c r="G558" s="8" t="n"/>
      <c r="H558" s="8" t="n"/>
      <c r="I558" s="8" t="n"/>
      <c r="J558" s="33" t="n"/>
      <c r="K558" s="33" t="n"/>
      <c r="L558" s="56" t="n"/>
      <c r="M558" s="32">
        <f>IF(P558&lt;&gt;"OK","",IF(H558="Cancelado","",IF(H558="Concluído",K558-B558,Resumo!$H$3-B558)))</f>
      </c>
      <c r="N558" s="6">
        <f>IF(P558="","",IF(P558&lt;&gt;"OK","Revisar dados",IF(H558="Cancelado","Cancelado",IF(H558="Concluído",IF(K558&gt;J558,"Concluído em atraso","Concluído"),IF(J558&lt;Resumo!$H$3,"Atrasado",IF(J558-Resumo!$H$3&lt;=3,"Vence em até 3 dias","No prazo"))))))</f>
      </c>
      <c r="O558" s="9" t="n"/>
      <c r="P558" s="9">
        <f>IF(COUNTA(A558:L558,O558)=0,"",IFERROR(IF(AND(A558&lt;&gt;"",COUNTIF($A$6:$A$1000,A558)=1,F558&lt;&gt;"",ISNUMBER(Resumo!$H$3),ISNUMBER(B558),B558&gt;=1,B558=INT(B558),B558&lt;=Resumo!$H$3,AND(COUNTIF(Listas!$C$6:$C$105,C558)&gt;=1,C558&lt;&gt;"",COUNTIF(Listas!$A$6:$A$105,G558)=1,G558&lt;&gt;"",OR(H558="A fazer",H558="Em andamento",H558="Aguardando cliente",H558="Aguardando pagamento",H558="Concluído",H558="Cancelado"),OR(I558="Alta",I558="Média",I558="Baixa")),IF(H558="Concluído",AND(ISNUMBER(K558),K558&gt;=B558,K558&lt;=Resumo!$H$3),IF(H558="Cancelado",OR(K558="",AND(ISNUMBER(K558),K558&gt;=B558,K558&lt;=Resumo!$H$3)),K558="")),IF(H558="Cancelado",OR(J558="",AND(ISNUMBER(J558),J558&gt;=B558)),AND(ISNUMBER(J558),J558&gt;=B558)),ISNUMBER(L558),L558&gt;=0),"OK","Revisar dados"),"Revisar dados"))</f>
      </c>
    </row>
    <row r="559">
      <c r="A559" s="13"/>
      <c r="B559" s="33" t="n"/>
      <c r="C559" s="8" t="n"/>
      <c r="D559" s="9" t="n"/>
      <c r="E559" s="10" t="n"/>
      <c r="F559" s="9" t="n"/>
      <c r="G559" s="8" t="n"/>
      <c r="H559" s="8" t="n"/>
      <c r="I559" s="8" t="n"/>
      <c r="J559" s="33" t="n"/>
      <c r="K559" s="33" t="n"/>
      <c r="L559" s="56" t="n"/>
      <c r="M559" s="34">
        <f>IF(P559&lt;&gt;"OK","",IF(H559="Cancelado","",IF(H559="Concluído",K559-B559,Resumo!$H$3-B559)))</f>
      </c>
      <c r="N559" s="13">
        <f>IF(P559="","",IF(P559&lt;&gt;"OK","Revisar dados",IF(H559="Cancelado","Cancelado",IF(H559="Concluído",IF(K559&gt;J559,"Concluído em atraso","Concluído"),IF(J559&lt;Resumo!$H$3,"Atrasado",IF(J559-Resumo!$H$3&lt;=3,"Vence em até 3 dias","No prazo"))))))</f>
      </c>
      <c r="O559" s="9" t="n"/>
      <c r="P559" s="9">
        <f>IF(COUNTA(A559:L559,O559)=0,"",IFERROR(IF(AND(A559&lt;&gt;"",COUNTIF($A$6:$A$1000,A559)=1,F559&lt;&gt;"",ISNUMBER(Resumo!$H$3),ISNUMBER(B559),B559&gt;=1,B559=INT(B559),B559&lt;=Resumo!$H$3,AND(COUNTIF(Listas!$C$6:$C$105,C559)&gt;=1,C559&lt;&gt;"",COUNTIF(Listas!$A$6:$A$105,G559)=1,G559&lt;&gt;"",OR(H559="A fazer",H559="Em andamento",H559="Aguardando cliente",H559="Aguardando pagamento",H559="Concluído",H559="Cancelado"),OR(I559="Alta",I559="Média",I559="Baixa")),IF(H559="Concluído",AND(ISNUMBER(K559),K559&gt;=B559,K559&lt;=Resumo!$H$3),IF(H559="Cancelado",OR(K559="",AND(ISNUMBER(K559),K559&gt;=B559,K559&lt;=Resumo!$H$3)),K559="")),IF(H559="Cancelado",OR(J559="",AND(ISNUMBER(J559),J559&gt;=B559)),AND(ISNUMBER(J559),J559&gt;=B559)),ISNUMBER(L559),L559&gt;=0),"OK","Revisar dados"),"Revisar dados"))</f>
      </c>
    </row>
    <row r="560">
      <c r="A560" s="6"/>
      <c r="B560" s="33" t="n"/>
      <c r="C560" s="8" t="n"/>
      <c r="D560" s="9" t="n"/>
      <c r="E560" s="10" t="n"/>
      <c r="F560" s="9" t="n"/>
      <c r="G560" s="8" t="n"/>
      <c r="H560" s="8" t="n"/>
      <c r="I560" s="8" t="n"/>
      <c r="J560" s="33" t="n"/>
      <c r="K560" s="33" t="n"/>
      <c r="L560" s="56" t="n"/>
      <c r="M560" s="32">
        <f>IF(P560&lt;&gt;"OK","",IF(H560="Cancelado","",IF(H560="Concluído",K560-B560,Resumo!$H$3-B560)))</f>
      </c>
      <c r="N560" s="6">
        <f>IF(P560="","",IF(P560&lt;&gt;"OK","Revisar dados",IF(H560="Cancelado","Cancelado",IF(H560="Concluído",IF(K560&gt;J560,"Concluído em atraso","Concluído"),IF(J560&lt;Resumo!$H$3,"Atrasado",IF(J560-Resumo!$H$3&lt;=3,"Vence em até 3 dias","No prazo"))))))</f>
      </c>
      <c r="O560" s="9" t="n"/>
      <c r="P560" s="9">
        <f>IF(COUNTA(A560:L560,O560)=0,"",IFERROR(IF(AND(A560&lt;&gt;"",COUNTIF($A$6:$A$1000,A560)=1,F560&lt;&gt;"",ISNUMBER(Resumo!$H$3),ISNUMBER(B560),B560&gt;=1,B560=INT(B560),B560&lt;=Resumo!$H$3,AND(COUNTIF(Listas!$C$6:$C$105,C560)&gt;=1,C560&lt;&gt;"",COUNTIF(Listas!$A$6:$A$105,G560)=1,G560&lt;&gt;"",OR(H560="A fazer",H560="Em andamento",H560="Aguardando cliente",H560="Aguardando pagamento",H560="Concluído",H560="Cancelado"),OR(I560="Alta",I560="Média",I560="Baixa")),IF(H560="Concluído",AND(ISNUMBER(K560),K560&gt;=B560,K560&lt;=Resumo!$H$3),IF(H560="Cancelado",OR(K560="",AND(ISNUMBER(K560),K560&gt;=B560,K560&lt;=Resumo!$H$3)),K560="")),IF(H560="Cancelado",OR(J560="",AND(ISNUMBER(J560),J560&gt;=B560)),AND(ISNUMBER(J560),J560&gt;=B560)),ISNUMBER(L560),L560&gt;=0),"OK","Revisar dados"),"Revisar dados"))</f>
      </c>
    </row>
    <row r="561">
      <c r="A561" s="13"/>
      <c r="B561" s="33" t="n"/>
      <c r="C561" s="8" t="n"/>
      <c r="D561" s="9" t="n"/>
      <c r="E561" s="10" t="n"/>
      <c r="F561" s="9" t="n"/>
      <c r="G561" s="8" t="n"/>
      <c r="H561" s="8" t="n"/>
      <c r="I561" s="8" t="n"/>
      <c r="J561" s="33" t="n"/>
      <c r="K561" s="33" t="n"/>
      <c r="L561" s="56" t="n"/>
      <c r="M561" s="34">
        <f>IF(P561&lt;&gt;"OK","",IF(H561="Cancelado","",IF(H561="Concluído",K561-B561,Resumo!$H$3-B561)))</f>
      </c>
      <c r="N561" s="13">
        <f>IF(P561="","",IF(P561&lt;&gt;"OK","Revisar dados",IF(H561="Cancelado","Cancelado",IF(H561="Concluído",IF(K561&gt;J561,"Concluído em atraso","Concluído"),IF(J561&lt;Resumo!$H$3,"Atrasado",IF(J561-Resumo!$H$3&lt;=3,"Vence em até 3 dias","No prazo"))))))</f>
      </c>
      <c r="O561" s="9" t="n"/>
      <c r="P561" s="9">
        <f>IF(COUNTA(A561:L561,O561)=0,"",IFERROR(IF(AND(A561&lt;&gt;"",COUNTIF($A$6:$A$1000,A561)=1,F561&lt;&gt;"",ISNUMBER(Resumo!$H$3),ISNUMBER(B561),B561&gt;=1,B561=INT(B561),B561&lt;=Resumo!$H$3,AND(COUNTIF(Listas!$C$6:$C$105,C561)&gt;=1,C561&lt;&gt;"",COUNTIF(Listas!$A$6:$A$105,G561)=1,G561&lt;&gt;"",OR(H561="A fazer",H561="Em andamento",H561="Aguardando cliente",H561="Aguardando pagamento",H561="Concluído",H561="Cancelado"),OR(I561="Alta",I561="Média",I561="Baixa")),IF(H561="Concluído",AND(ISNUMBER(K561),K561&gt;=B561,K561&lt;=Resumo!$H$3),IF(H561="Cancelado",OR(K561="",AND(ISNUMBER(K561),K561&gt;=B561,K561&lt;=Resumo!$H$3)),K561="")),IF(H561="Cancelado",OR(J561="",AND(ISNUMBER(J561),J561&gt;=B561)),AND(ISNUMBER(J561),J561&gt;=B561)),ISNUMBER(L561),L561&gt;=0),"OK","Revisar dados"),"Revisar dados"))</f>
      </c>
    </row>
    <row r="562">
      <c r="A562" s="6"/>
      <c r="B562" s="33" t="n"/>
      <c r="C562" s="8" t="n"/>
      <c r="D562" s="9" t="n"/>
      <c r="E562" s="10" t="n"/>
      <c r="F562" s="9" t="n"/>
      <c r="G562" s="8" t="n"/>
      <c r="H562" s="8" t="n"/>
      <c r="I562" s="8" t="n"/>
      <c r="J562" s="33" t="n"/>
      <c r="K562" s="33" t="n"/>
      <c r="L562" s="56" t="n"/>
      <c r="M562" s="32">
        <f>IF(P562&lt;&gt;"OK","",IF(H562="Cancelado","",IF(H562="Concluído",K562-B562,Resumo!$H$3-B562)))</f>
      </c>
      <c r="N562" s="6">
        <f>IF(P562="","",IF(P562&lt;&gt;"OK","Revisar dados",IF(H562="Cancelado","Cancelado",IF(H562="Concluído",IF(K562&gt;J562,"Concluído em atraso","Concluído"),IF(J562&lt;Resumo!$H$3,"Atrasado",IF(J562-Resumo!$H$3&lt;=3,"Vence em até 3 dias","No prazo"))))))</f>
      </c>
      <c r="O562" s="9" t="n"/>
      <c r="P562" s="9">
        <f>IF(COUNTA(A562:L562,O562)=0,"",IFERROR(IF(AND(A562&lt;&gt;"",COUNTIF($A$6:$A$1000,A562)=1,F562&lt;&gt;"",ISNUMBER(Resumo!$H$3),ISNUMBER(B562),B562&gt;=1,B562=INT(B562),B562&lt;=Resumo!$H$3,AND(COUNTIF(Listas!$C$6:$C$105,C562)&gt;=1,C562&lt;&gt;"",COUNTIF(Listas!$A$6:$A$105,G562)=1,G562&lt;&gt;"",OR(H562="A fazer",H562="Em andamento",H562="Aguardando cliente",H562="Aguardando pagamento",H562="Concluído",H562="Cancelado"),OR(I562="Alta",I562="Média",I562="Baixa")),IF(H562="Concluído",AND(ISNUMBER(K562),K562&gt;=B562,K562&lt;=Resumo!$H$3),IF(H562="Cancelado",OR(K562="",AND(ISNUMBER(K562),K562&gt;=B562,K562&lt;=Resumo!$H$3)),K562="")),IF(H562="Cancelado",OR(J562="",AND(ISNUMBER(J562),J562&gt;=B562)),AND(ISNUMBER(J562),J562&gt;=B562)),ISNUMBER(L562),L562&gt;=0),"OK","Revisar dados"),"Revisar dados"))</f>
      </c>
    </row>
    <row r="563">
      <c r="A563" s="13"/>
      <c r="B563" s="33" t="n"/>
      <c r="C563" s="8" t="n"/>
      <c r="D563" s="9" t="n"/>
      <c r="E563" s="10" t="n"/>
      <c r="F563" s="9" t="n"/>
      <c r="G563" s="8" t="n"/>
      <c r="H563" s="8" t="n"/>
      <c r="I563" s="8" t="n"/>
      <c r="J563" s="33" t="n"/>
      <c r="K563" s="33" t="n"/>
      <c r="L563" s="56" t="n"/>
      <c r="M563" s="34">
        <f>IF(P563&lt;&gt;"OK","",IF(H563="Cancelado","",IF(H563="Concluído",K563-B563,Resumo!$H$3-B563)))</f>
      </c>
      <c r="N563" s="13">
        <f>IF(P563="","",IF(P563&lt;&gt;"OK","Revisar dados",IF(H563="Cancelado","Cancelado",IF(H563="Concluído",IF(K563&gt;J563,"Concluído em atraso","Concluído"),IF(J563&lt;Resumo!$H$3,"Atrasado",IF(J563-Resumo!$H$3&lt;=3,"Vence em até 3 dias","No prazo"))))))</f>
      </c>
      <c r="O563" s="9" t="n"/>
      <c r="P563" s="9">
        <f>IF(COUNTA(A563:L563,O563)=0,"",IFERROR(IF(AND(A563&lt;&gt;"",COUNTIF($A$6:$A$1000,A563)=1,F563&lt;&gt;"",ISNUMBER(Resumo!$H$3),ISNUMBER(B563),B563&gt;=1,B563=INT(B563),B563&lt;=Resumo!$H$3,AND(COUNTIF(Listas!$C$6:$C$105,C563)&gt;=1,C563&lt;&gt;"",COUNTIF(Listas!$A$6:$A$105,G563)=1,G563&lt;&gt;"",OR(H563="A fazer",H563="Em andamento",H563="Aguardando cliente",H563="Aguardando pagamento",H563="Concluído",H563="Cancelado"),OR(I563="Alta",I563="Média",I563="Baixa")),IF(H563="Concluído",AND(ISNUMBER(K563),K563&gt;=B563,K563&lt;=Resumo!$H$3),IF(H563="Cancelado",OR(K563="",AND(ISNUMBER(K563),K563&gt;=B563,K563&lt;=Resumo!$H$3)),K563="")),IF(H563="Cancelado",OR(J563="",AND(ISNUMBER(J563),J563&gt;=B563)),AND(ISNUMBER(J563),J563&gt;=B563)),ISNUMBER(L563),L563&gt;=0),"OK","Revisar dados"),"Revisar dados"))</f>
      </c>
    </row>
    <row r="564">
      <c r="A564" s="6"/>
      <c r="B564" s="33" t="n"/>
      <c r="C564" s="8" t="n"/>
      <c r="D564" s="9" t="n"/>
      <c r="E564" s="10" t="n"/>
      <c r="F564" s="9" t="n"/>
      <c r="G564" s="8" t="n"/>
      <c r="H564" s="8" t="n"/>
      <c r="I564" s="8" t="n"/>
      <c r="J564" s="33" t="n"/>
      <c r="K564" s="33" t="n"/>
      <c r="L564" s="56" t="n"/>
      <c r="M564" s="32">
        <f>IF(P564&lt;&gt;"OK","",IF(H564="Cancelado","",IF(H564="Concluído",K564-B564,Resumo!$H$3-B564)))</f>
      </c>
      <c r="N564" s="6">
        <f>IF(P564="","",IF(P564&lt;&gt;"OK","Revisar dados",IF(H564="Cancelado","Cancelado",IF(H564="Concluído",IF(K564&gt;J564,"Concluído em atraso","Concluído"),IF(J564&lt;Resumo!$H$3,"Atrasado",IF(J564-Resumo!$H$3&lt;=3,"Vence em até 3 dias","No prazo"))))))</f>
      </c>
      <c r="O564" s="9" t="n"/>
      <c r="P564" s="9">
        <f>IF(COUNTA(A564:L564,O564)=0,"",IFERROR(IF(AND(A564&lt;&gt;"",COUNTIF($A$6:$A$1000,A564)=1,F564&lt;&gt;"",ISNUMBER(Resumo!$H$3),ISNUMBER(B564),B564&gt;=1,B564=INT(B564),B564&lt;=Resumo!$H$3,AND(COUNTIF(Listas!$C$6:$C$105,C564)&gt;=1,C564&lt;&gt;"",COUNTIF(Listas!$A$6:$A$105,G564)=1,G564&lt;&gt;"",OR(H564="A fazer",H564="Em andamento",H564="Aguardando cliente",H564="Aguardando pagamento",H564="Concluído",H564="Cancelado"),OR(I564="Alta",I564="Média",I564="Baixa")),IF(H564="Concluído",AND(ISNUMBER(K564),K564&gt;=B564,K564&lt;=Resumo!$H$3),IF(H564="Cancelado",OR(K564="",AND(ISNUMBER(K564),K564&gt;=B564,K564&lt;=Resumo!$H$3)),K564="")),IF(H564="Cancelado",OR(J564="",AND(ISNUMBER(J564),J564&gt;=B564)),AND(ISNUMBER(J564),J564&gt;=B564)),ISNUMBER(L564),L564&gt;=0),"OK","Revisar dados"),"Revisar dados"))</f>
      </c>
    </row>
    <row r="565">
      <c r="A565" s="13"/>
      <c r="B565" s="33" t="n"/>
      <c r="C565" s="8" t="n"/>
      <c r="D565" s="9" t="n"/>
      <c r="E565" s="10" t="n"/>
      <c r="F565" s="9" t="n"/>
      <c r="G565" s="8" t="n"/>
      <c r="H565" s="8" t="n"/>
      <c r="I565" s="8" t="n"/>
      <c r="J565" s="33" t="n"/>
      <c r="K565" s="33" t="n"/>
      <c r="L565" s="56" t="n"/>
      <c r="M565" s="34">
        <f>IF(P565&lt;&gt;"OK","",IF(H565="Cancelado","",IF(H565="Concluído",K565-B565,Resumo!$H$3-B565)))</f>
      </c>
      <c r="N565" s="13">
        <f>IF(P565="","",IF(P565&lt;&gt;"OK","Revisar dados",IF(H565="Cancelado","Cancelado",IF(H565="Concluído",IF(K565&gt;J565,"Concluído em atraso","Concluído"),IF(J565&lt;Resumo!$H$3,"Atrasado",IF(J565-Resumo!$H$3&lt;=3,"Vence em até 3 dias","No prazo"))))))</f>
      </c>
      <c r="O565" s="9" t="n"/>
      <c r="P565" s="9">
        <f>IF(COUNTA(A565:L565,O565)=0,"",IFERROR(IF(AND(A565&lt;&gt;"",COUNTIF($A$6:$A$1000,A565)=1,F565&lt;&gt;"",ISNUMBER(Resumo!$H$3),ISNUMBER(B565),B565&gt;=1,B565=INT(B565),B565&lt;=Resumo!$H$3,AND(COUNTIF(Listas!$C$6:$C$105,C565)&gt;=1,C565&lt;&gt;"",COUNTIF(Listas!$A$6:$A$105,G565)=1,G565&lt;&gt;"",OR(H565="A fazer",H565="Em andamento",H565="Aguardando cliente",H565="Aguardando pagamento",H565="Concluído",H565="Cancelado"),OR(I565="Alta",I565="Média",I565="Baixa")),IF(H565="Concluído",AND(ISNUMBER(K565),K565&gt;=B565,K565&lt;=Resumo!$H$3),IF(H565="Cancelado",OR(K565="",AND(ISNUMBER(K565),K565&gt;=B565,K565&lt;=Resumo!$H$3)),K565="")),IF(H565="Cancelado",OR(J565="",AND(ISNUMBER(J565),J565&gt;=B565)),AND(ISNUMBER(J565),J565&gt;=B565)),ISNUMBER(L565),L565&gt;=0),"OK","Revisar dados"),"Revisar dados"))</f>
      </c>
    </row>
    <row r="566">
      <c r="A566" s="6"/>
      <c r="B566" s="33" t="n"/>
      <c r="C566" s="8" t="n"/>
      <c r="D566" s="9" t="n"/>
      <c r="E566" s="10" t="n"/>
      <c r="F566" s="9" t="n"/>
      <c r="G566" s="8" t="n"/>
      <c r="H566" s="8" t="n"/>
      <c r="I566" s="8" t="n"/>
      <c r="J566" s="33" t="n"/>
      <c r="K566" s="33" t="n"/>
      <c r="L566" s="56" t="n"/>
      <c r="M566" s="32">
        <f>IF(P566&lt;&gt;"OK","",IF(H566="Cancelado","",IF(H566="Concluído",K566-B566,Resumo!$H$3-B566)))</f>
      </c>
      <c r="N566" s="6">
        <f>IF(P566="","",IF(P566&lt;&gt;"OK","Revisar dados",IF(H566="Cancelado","Cancelado",IF(H566="Concluído",IF(K566&gt;J566,"Concluído em atraso","Concluído"),IF(J566&lt;Resumo!$H$3,"Atrasado",IF(J566-Resumo!$H$3&lt;=3,"Vence em até 3 dias","No prazo"))))))</f>
      </c>
      <c r="O566" s="9" t="n"/>
      <c r="P566" s="9">
        <f>IF(COUNTA(A566:L566,O566)=0,"",IFERROR(IF(AND(A566&lt;&gt;"",COUNTIF($A$6:$A$1000,A566)=1,F566&lt;&gt;"",ISNUMBER(Resumo!$H$3),ISNUMBER(B566),B566&gt;=1,B566=INT(B566),B566&lt;=Resumo!$H$3,AND(COUNTIF(Listas!$C$6:$C$105,C566)&gt;=1,C566&lt;&gt;"",COUNTIF(Listas!$A$6:$A$105,G566)=1,G566&lt;&gt;"",OR(H566="A fazer",H566="Em andamento",H566="Aguardando cliente",H566="Aguardando pagamento",H566="Concluído",H566="Cancelado"),OR(I566="Alta",I566="Média",I566="Baixa")),IF(H566="Concluído",AND(ISNUMBER(K566),K566&gt;=B566,K566&lt;=Resumo!$H$3),IF(H566="Cancelado",OR(K566="",AND(ISNUMBER(K566),K566&gt;=B566,K566&lt;=Resumo!$H$3)),K566="")),IF(H566="Cancelado",OR(J566="",AND(ISNUMBER(J566),J566&gt;=B566)),AND(ISNUMBER(J566),J566&gt;=B566)),ISNUMBER(L566),L566&gt;=0),"OK","Revisar dados"),"Revisar dados"))</f>
      </c>
    </row>
    <row r="567">
      <c r="A567" s="13"/>
      <c r="B567" s="33" t="n"/>
      <c r="C567" s="8" t="n"/>
      <c r="D567" s="9" t="n"/>
      <c r="E567" s="10" t="n"/>
      <c r="F567" s="9" t="n"/>
      <c r="G567" s="8" t="n"/>
      <c r="H567" s="8" t="n"/>
      <c r="I567" s="8" t="n"/>
      <c r="J567" s="33" t="n"/>
      <c r="K567" s="33" t="n"/>
      <c r="L567" s="56" t="n"/>
      <c r="M567" s="34">
        <f>IF(P567&lt;&gt;"OK","",IF(H567="Cancelado","",IF(H567="Concluído",K567-B567,Resumo!$H$3-B567)))</f>
      </c>
      <c r="N567" s="13">
        <f>IF(P567="","",IF(P567&lt;&gt;"OK","Revisar dados",IF(H567="Cancelado","Cancelado",IF(H567="Concluído",IF(K567&gt;J567,"Concluído em atraso","Concluído"),IF(J567&lt;Resumo!$H$3,"Atrasado",IF(J567-Resumo!$H$3&lt;=3,"Vence em até 3 dias","No prazo"))))))</f>
      </c>
      <c r="O567" s="9" t="n"/>
      <c r="P567" s="9">
        <f>IF(COUNTA(A567:L567,O567)=0,"",IFERROR(IF(AND(A567&lt;&gt;"",COUNTIF($A$6:$A$1000,A567)=1,F567&lt;&gt;"",ISNUMBER(Resumo!$H$3),ISNUMBER(B567),B567&gt;=1,B567=INT(B567),B567&lt;=Resumo!$H$3,AND(COUNTIF(Listas!$C$6:$C$105,C567)&gt;=1,C567&lt;&gt;"",COUNTIF(Listas!$A$6:$A$105,G567)=1,G567&lt;&gt;"",OR(H567="A fazer",H567="Em andamento",H567="Aguardando cliente",H567="Aguardando pagamento",H567="Concluído",H567="Cancelado"),OR(I567="Alta",I567="Média",I567="Baixa")),IF(H567="Concluído",AND(ISNUMBER(K567),K567&gt;=B567,K567&lt;=Resumo!$H$3),IF(H567="Cancelado",OR(K567="",AND(ISNUMBER(K567),K567&gt;=B567,K567&lt;=Resumo!$H$3)),K567="")),IF(H567="Cancelado",OR(J567="",AND(ISNUMBER(J567),J567&gt;=B567)),AND(ISNUMBER(J567),J567&gt;=B567)),ISNUMBER(L567),L567&gt;=0),"OK","Revisar dados"),"Revisar dados"))</f>
      </c>
    </row>
    <row r="568">
      <c r="A568" s="6"/>
      <c r="B568" s="33" t="n"/>
      <c r="C568" s="8" t="n"/>
      <c r="D568" s="9" t="n"/>
      <c r="E568" s="10" t="n"/>
      <c r="F568" s="9" t="n"/>
      <c r="G568" s="8" t="n"/>
      <c r="H568" s="8" t="n"/>
      <c r="I568" s="8" t="n"/>
      <c r="J568" s="33" t="n"/>
      <c r="K568" s="33" t="n"/>
      <c r="L568" s="56" t="n"/>
      <c r="M568" s="32">
        <f>IF(P568&lt;&gt;"OK","",IF(H568="Cancelado","",IF(H568="Concluído",K568-B568,Resumo!$H$3-B568)))</f>
      </c>
      <c r="N568" s="6">
        <f>IF(P568="","",IF(P568&lt;&gt;"OK","Revisar dados",IF(H568="Cancelado","Cancelado",IF(H568="Concluído",IF(K568&gt;J568,"Concluído em atraso","Concluído"),IF(J568&lt;Resumo!$H$3,"Atrasado",IF(J568-Resumo!$H$3&lt;=3,"Vence em até 3 dias","No prazo"))))))</f>
      </c>
      <c r="O568" s="9" t="n"/>
      <c r="P568" s="9">
        <f>IF(COUNTA(A568:L568,O568)=0,"",IFERROR(IF(AND(A568&lt;&gt;"",COUNTIF($A$6:$A$1000,A568)=1,F568&lt;&gt;"",ISNUMBER(Resumo!$H$3),ISNUMBER(B568),B568&gt;=1,B568=INT(B568),B568&lt;=Resumo!$H$3,AND(COUNTIF(Listas!$C$6:$C$105,C568)&gt;=1,C568&lt;&gt;"",COUNTIF(Listas!$A$6:$A$105,G568)=1,G568&lt;&gt;"",OR(H568="A fazer",H568="Em andamento",H568="Aguardando cliente",H568="Aguardando pagamento",H568="Concluído",H568="Cancelado"),OR(I568="Alta",I568="Média",I568="Baixa")),IF(H568="Concluído",AND(ISNUMBER(K568),K568&gt;=B568,K568&lt;=Resumo!$H$3),IF(H568="Cancelado",OR(K568="",AND(ISNUMBER(K568),K568&gt;=B568,K568&lt;=Resumo!$H$3)),K568="")),IF(H568="Cancelado",OR(J568="",AND(ISNUMBER(J568),J568&gt;=B568)),AND(ISNUMBER(J568),J568&gt;=B568)),ISNUMBER(L568),L568&gt;=0),"OK","Revisar dados"),"Revisar dados"))</f>
      </c>
    </row>
    <row r="569">
      <c r="A569" s="13"/>
      <c r="B569" s="33" t="n"/>
      <c r="C569" s="8" t="n"/>
      <c r="D569" s="9" t="n"/>
      <c r="E569" s="10" t="n"/>
      <c r="F569" s="9" t="n"/>
      <c r="G569" s="8" t="n"/>
      <c r="H569" s="8" t="n"/>
      <c r="I569" s="8" t="n"/>
      <c r="J569" s="33" t="n"/>
      <c r="K569" s="33" t="n"/>
      <c r="L569" s="56" t="n"/>
      <c r="M569" s="34">
        <f>IF(P569&lt;&gt;"OK","",IF(H569="Cancelado","",IF(H569="Concluído",K569-B569,Resumo!$H$3-B569)))</f>
      </c>
      <c r="N569" s="13">
        <f>IF(P569="","",IF(P569&lt;&gt;"OK","Revisar dados",IF(H569="Cancelado","Cancelado",IF(H569="Concluído",IF(K569&gt;J569,"Concluído em atraso","Concluído"),IF(J569&lt;Resumo!$H$3,"Atrasado",IF(J569-Resumo!$H$3&lt;=3,"Vence em até 3 dias","No prazo"))))))</f>
      </c>
      <c r="O569" s="9" t="n"/>
      <c r="P569" s="9">
        <f>IF(COUNTA(A569:L569,O569)=0,"",IFERROR(IF(AND(A569&lt;&gt;"",COUNTIF($A$6:$A$1000,A569)=1,F569&lt;&gt;"",ISNUMBER(Resumo!$H$3),ISNUMBER(B569),B569&gt;=1,B569=INT(B569),B569&lt;=Resumo!$H$3,AND(COUNTIF(Listas!$C$6:$C$105,C569)&gt;=1,C569&lt;&gt;"",COUNTIF(Listas!$A$6:$A$105,G569)=1,G569&lt;&gt;"",OR(H569="A fazer",H569="Em andamento",H569="Aguardando cliente",H569="Aguardando pagamento",H569="Concluído",H569="Cancelado"),OR(I569="Alta",I569="Média",I569="Baixa")),IF(H569="Concluído",AND(ISNUMBER(K569),K569&gt;=B569,K569&lt;=Resumo!$H$3),IF(H569="Cancelado",OR(K569="",AND(ISNUMBER(K569),K569&gt;=B569,K569&lt;=Resumo!$H$3)),K569="")),IF(H569="Cancelado",OR(J569="",AND(ISNUMBER(J569),J569&gt;=B569)),AND(ISNUMBER(J569),J569&gt;=B569)),ISNUMBER(L569),L569&gt;=0),"OK","Revisar dados"),"Revisar dados"))</f>
      </c>
    </row>
    <row r="570">
      <c r="A570" s="6"/>
      <c r="B570" s="33" t="n"/>
      <c r="C570" s="8" t="n"/>
      <c r="D570" s="9" t="n"/>
      <c r="E570" s="10" t="n"/>
      <c r="F570" s="9" t="n"/>
      <c r="G570" s="8" t="n"/>
      <c r="H570" s="8" t="n"/>
      <c r="I570" s="8" t="n"/>
      <c r="J570" s="33" t="n"/>
      <c r="K570" s="33" t="n"/>
      <c r="L570" s="56" t="n"/>
      <c r="M570" s="32">
        <f>IF(P570&lt;&gt;"OK","",IF(H570="Cancelado","",IF(H570="Concluído",K570-B570,Resumo!$H$3-B570)))</f>
      </c>
      <c r="N570" s="6">
        <f>IF(P570="","",IF(P570&lt;&gt;"OK","Revisar dados",IF(H570="Cancelado","Cancelado",IF(H570="Concluído",IF(K570&gt;J570,"Concluído em atraso","Concluído"),IF(J570&lt;Resumo!$H$3,"Atrasado",IF(J570-Resumo!$H$3&lt;=3,"Vence em até 3 dias","No prazo"))))))</f>
      </c>
      <c r="O570" s="9" t="n"/>
      <c r="P570" s="9">
        <f>IF(COUNTA(A570:L570,O570)=0,"",IFERROR(IF(AND(A570&lt;&gt;"",COUNTIF($A$6:$A$1000,A570)=1,F570&lt;&gt;"",ISNUMBER(Resumo!$H$3),ISNUMBER(B570),B570&gt;=1,B570=INT(B570),B570&lt;=Resumo!$H$3,AND(COUNTIF(Listas!$C$6:$C$105,C570)&gt;=1,C570&lt;&gt;"",COUNTIF(Listas!$A$6:$A$105,G570)=1,G570&lt;&gt;"",OR(H570="A fazer",H570="Em andamento",H570="Aguardando cliente",H570="Aguardando pagamento",H570="Concluído",H570="Cancelado"),OR(I570="Alta",I570="Média",I570="Baixa")),IF(H570="Concluído",AND(ISNUMBER(K570),K570&gt;=B570,K570&lt;=Resumo!$H$3),IF(H570="Cancelado",OR(K570="",AND(ISNUMBER(K570),K570&gt;=B570,K570&lt;=Resumo!$H$3)),K570="")),IF(H570="Cancelado",OR(J570="",AND(ISNUMBER(J570),J570&gt;=B570)),AND(ISNUMBER(J570),J570&gt;=B570)),ISNUMBER(L570),L570&gt;=0),"OK","Revisar dados"),"Revisar dados"))</f>
      </c>
    </row>
    <row r="571">
      <c r="A571" s="13"/>
      <c r="B571" s="33" t="n"/>
      <c r="C571" s="8" t="n"/>
      <c r="D571" s="9" t="n"/>
      <c r="E571" s="10" t="n"/>
      <c r="F571" s="9" t="n"/>
      <c r="G571" s="8" t="n"/>
      <c r="H571" s="8" t="n"/>
      <c r="I571" s="8" t="n"/>
      <c r="J571" s="33" t="n"/>
      <c r="K571" s="33" t="n"/>
      <c r="L571" s="56" t="n"/>
      <c r="M571" s="34">
        <f>IF(P571&lt;&gt;"OK","",IF(H571="Cancelado","",IF(H571="Concluído",K571-B571,Resumo!$H$3-B571)))</f>
      </c>
      <c r="N571" s="13">
        <f>IF(P571="","",IF(P571&lt;&gt;"OK","Revisar dados",IF(H571="Cancelado","Cancelado",IF(H571="Concluído",IF(K571&gt;J571,"Concluído em atraso","Concluído"),IF(J571&lt;Resumo!$H$3,"Atrasado",IF(J571-Resumo!$H$3&lt;=3,"Vence em até 3 dias","No prazo"))))))</f>
      </c>
      <c r="O571" s="9" t="n"/>
      <c r="P571" s="9">
        <f>IF(COUNTA(A571:L571,O571)=0,"",IFERROR(IF(AND(A571&lt;&gt;"",COUNTIF($A$6:$A$1000,A571)=1,F571&lt;&gt;"",ISNUMBER(Resumo!$H$3),ISNUMBER(B571),B571&gt;=1,B571=INT(B571),B571&lt;=Resumo!$H$3,AND(COUNTIF(Listas!$C$6:$C$105,C571)&gt;=1,C571&lt;&gt;"",COUNTIF(Listas!$A$6:$A$105,G571)=1,G571&lt;&gt;"",OR(H571="A fazer",H571="Em andamento",H571="Aguardando cliente",H571="Aguardando pagamento",H571="Concluído",H571="Cancelado"),OR(I571="Alta",I571="Média",I571="Baixa")),IF(H571="Concluído",AND(ISNUMBER(K571),K571&gt;=B571,K571&lt;=Resumo!$H$3),IF(H571="Cancelado",OR(K571="",AND(ISNUMBER(K571),K571&gt;=B571,K571&lt;=Resumo!$H$3)),K571="")),IF(H571="Cancelado",OR(J571="",AND(ISNUMBER(J571),J571&gt;=B571)),AND(ISNUMBER(J571),J571&gt;=B571)),ISNUMBER(L571),L571&gt;=0),"OK","Revisar dados"),"Revisar dados"))</f>
      </c>
    </row>
    <row r="572">
      <c r="A572" s="6"/>
      <c r="B572" s="33" t="n"/>
      <c r="C572" s="8" t="n"/>
      <c r="D572" s="9" t="n"/>
      <c r="E572" s="10" t="n"/>
      <c r="F572" s="9" t="n"/>
      <c r="G572" s="8" t="n"/>
      <c r="H572" s="8" t="n"/>
      <c r="I572" s="8" t="n"/>
      <c r="J572" s="33" t="n"/>
      <c r="K572" s="33" t="n"/>
      <c r="L572" s="56" t="n"/>
      <c r="M572" s="32">
        <f>IF(P572&lt;&gt;"OK","",IF(H572="Cancelado","",IF(H572="Concluído",K572-B572,Resumo!$H$3-B572)))</f>
      </c>
      <c r="N572" s="6">
        <f>IF(P572="","",IF(P572&lt;&gt;"OK","Revisar dados",IF(H572="Cancelado","Cancelado",IF(H572="Concluído",IF(K572&gt;J572,"Concluído em atraso","Concluído"),IF(J572&lt;Resumo!$H$3,"Atrasado",IF(J572-Resumo!$H$3&lt;=3,"Vence em até 3 dias","No prazo"))))))</f>
      </c>
      <c r="O572" s="9" t="n"/>
      <c r="P572" s="9">
        <f>IF(COUNTA(A572:L572,O572)=0,"",IFERROR(IF(AND(A572&lt;&gt;"",COUNTIF($A$6:$A$1000,A572)=1,F572&lt;&gt;"",ISNUMBER(Resumo!$H$3),ISNUMBER(B572),B572&gt;=1,B572=INT(B572),B572&lt;=Resumo!$H$3,AND(COUNTIF(Listas!$C$6:$C$105,C572)&gt;=1,C572&lt;&gt;"",COUNTIF(Listas!$A$6:$A$105,G572)=1,G572&lt;&gt;"",OR(H572="A fazer",H572="Em andamento",H572="Aguardando cliente",H572="Aguardando pagamento",H572="Concluído",H572="Cancelado"),OR(I572="Alta",I572="Média",I572="Baixa")),IF(H572="Concluído",AND(ISNUMBER(K572),K572&gt;=B572,K572&lt;=Resumo!$H$3),IF(H572="Cancelado",OR(K572="",AND(ISNUMBER(K572),K572&gt;=B572,K572&lt;=Resumo!$H$3)),K572="")),IF(H572="Cancelado",OR(J572="",AND(ISNUMBER(J572),J572&gt;=B572)),AND(ISNUMBER(J572),J572&gt;=B572)),ISNUMBER(L572),L572&gt;=0),"OK","Revisar dados"),"Revisar dados"))</f>
      </c>
    </row>
    <row r="573">
      <c r="A573" s="13"/>
      <c r="B573" s="33" t="n"/>
      <c r="C573" s="8" t="n"/>
      <c r="D573" s="9" t="n"/>
      <c r="E573" s="10" t="n"/>
      <c r="F573" s="9" t="n"/>
      <c r="G573" s="8" t="n"/>
      <c r="H573" s="8" t="n"/>
      <c r="I573" s="8" t="n"/>
      <c r="J573" s="33" t="n"/>
      <c r="K573" s="33" t="n"/>
      <c r="L573" s="56" t="n"/>
      <c r="M573" s="34">
        <f>IF(P573&lt;&gt;"OK","",IF(H573="Cancelado","",IF(H573="Concluído",K573-B573,Resumo!$H$3-B573)))</f>
      </c>
      <c r="N573" s="13">
        <f>IF(P573="","",IF(P573&lt;&gt;"OK","Revisar dados",IF(H573="Cancelado","Cancelado",IF(H573="Concluído",IF(K573&gt;J573,"Concluído em atraso","Concluído"),IF(J573&lt;Resumo!$H$3,"Atrasado",IF(J573-Resumo!$H$3&lt;=3,"Vence em até 3 dias","No prazo"))))))</f>
      </c>
      <c r="O573" s="9" t="n"/>
      <c r="P573" s="9">
        <f>IF(COUNTA(A573:L573,O573)=0,"",IFERROR(IF(AND(A573&lt;&gt;"",COUNTIF($A$6:$A$1000,A573)=1,F573&lt;&gt;"",ISNUMBER(Resumo!$H$3),ISNUMBER(B573),B573&gt;=1,B573=INT(B573),B573&lt;=Resumo!$H$3,AND(COUNTIF(Listas!$C$6:$C$105,C573)&gt;=1,C573&lt;&gt;"",COUNTIF(Listas!$A$6:$A$105,G573)=1,G573&lt;&gt;"",OR(H573="A fazer",H573="Em andamento",H573="Aguardando cliente",H573="Aguardando pagamento",H573="Concluído",H573="Cancelado"),OR(I573="Alta",I573="Média",I573="Baixa")),IF(H573="Concluído",AND(ISNUMBER(K573),K573&gt;=B573,K573&lt;=Resumo!$H$3),IF(H573="Cancelado",OR(K573="",AND(ISNUMBER(K573),K573&gt;=B573,K573&lt;=Resumo!$H$3)),K573="")),IF(H573="Cancelado",OR(J573="",AND(ISNUMBER(J573),J573&gt;=B573)),AND(ISNUMBER(J573),J573&gt;=B573)),ISNUMBER(L573),L573&gt;=0),"OK","Revisar dados"),"Revisar dados"))</f>
      </c>
    </row>
    <row r="574">
      <c r="A574" s="6"/>
      <c r="B574" s="33" t="n"/>
      <c r="C574" s="8" t="n"/>
      <c r="D574" s="9" t="n"/>
      <c r="E574" s="10" t="n"/>
      <c r="F574" s="9" t="n"/>
      <c r="G574" s="8" t="n"/>
      <c r="H574" s="8" t="n"/>
      <c r="I574" s="8" t="n"/>
      <c r="J574" s="33" t="n"/>
      <c r="K574" s="33" t="n"/>
      <c r="L574" s="56" t="n"/>
      <c r="M574" s="32">
        <f>IF(P574&lt;&gt;"OK","",IF(H574="Cancelado","",IF(H574="Concluído",K574-B574,Resumo!$H$3-B574)))</f>
      </c>
      <c r="N574" s="6">
        <f>IF(P574="","",IF(P574&lt;&gt;"OK","Revisar dados",IF(H574="Cancelado","Cancelado",IF(H574="Concluído",IF(K574&gt;J574,"Concluído em atraso","Concluído"),IF(J574&lt;Resumo!$H$3,"Atrasado",IF(J574-Resumo!$H$3&lt;=3,"Vence em até 3 dias","No prazo"))))))</f>
      </c>
      <c r="O574" s="9" t="n"/>
      <c r="P574" s="9">
        <f>IF(COUNTA(A574:L574,O574)=0,"",IFERROR(IF(AND(A574&lt;&gt;"",COUNTIF($A$6:$A$1000,A574)=1,F574&lt;&gt;"",ISNUMBER(Resumo!$H$3),ISNUMBER(B574),B574&gt;=1,B574=INT(B574),B574&lt;=Resumo!$H$3,AND(COUNTIF(Listas!$C$6:$C$105,C574)&gt;=1,C574&lt;&gt;"",COUNTIF(Listas!$A$6:$A$105,G574)=1,G574&lt;&gt;"",OR(H574="A fazer",H574="Em andamento",H574="Aguardando cliente",H574="Aguardando pagamento",H574="Concluído",H574="Cancelado"),OR(I574="Alta",I574="Média",I574="Baixa")),IF(H574="Concluído",AND(ISNUMBER(K574),K574&gt;=B574,K574&lt;=Resumo!$H$3),IF(H574="Cancelado",OR(K574="",AND(ISNUMBER(K574),K574&gt;=B574,K574&lt;=Resumo!$H$3)),K574="")),IF(H574="Cancelado",OR(J574="",AND(ISNUMBER(J574),J574&gt;=B574)),AND(ISNUMBER(J574),J574&gt;=B574)),ISNUMBER(L574),L574&gt;=0),"OK","Revisar dados"),"Revisar dados"))</f>
      </c>
    </row>
    <row r="575">
      <c r="A575" s="13"/>
      <c r="B575" s="33" t="n"/>
      <c r="C575" s="8" t="n"/>
      <c r="D575" s="9" t="n"/>
      <c r="E575" s="10" t="n"/>
      <c r="F575" s="9" t="n"/>
      <c r="G575" s="8" t="n"/>
      <c r="H575" s="8" t="n"/>
      <c r="I575" s="8" t="n"/>
      <c r="J575" s="33" t="n"/>
      <c r="K575" s="33" t="n"/>
      <c r="L575" s="56" t="n"/>
      <c r="M575" s="34">
        <f>IF(P575&lt;&gt;"OK","",IF(H575="Cancelado","",IF(H575="Concluído",K575-B575,Resumo!$H$3-B575)))</f>
      </c>
      <c r="N575" s="13">
        <f>IF(P575="","",IF(P575&lt;&gt;"OK","Revisar dados",IF(H575="Cancelado","Cancelado",IF(H575="Concluído",IF(K575&gt;J575,"Concluído em atraso","Concluído"),IF(J575&lt;Resumo!$H$3,"Atrasado",IF(J575-Resumo!$H$3&lt;=3,"Vence em até 3 dias","No prazo"))))))</f>
      </c>
      <c r="O575" s="9" t="n"/>
      <c r="P575" s="9">
        <f>IF(COUNTA(A575:L575,O575)=0,"",IFERROR(IF(AND(A575&lt;&gt;"",COUNTIF($A$6:$A$1000,A575)=1,F575&lt;&gt;"",ISNUMBER(Resumo!$H$3),ISNUMBER(B575),B575&gt;=1,B575=INT(B575),B575&lt;=Resumo!$H$3,AND(COUNTIF(Listas!$C$6:$C$105,C575)&gt;=1,C575&lt;&gt;"",COUNTIF(Listas!$A$6:$A$105,G575)=1,G575&lt;&gt;"",OR(H575="A fazer",H575="Em andamento",H575="Aguardando cliente",H575="Aguardando pagamento",H575="Concluído",H575="Cancelado"),OR(I575="Alta",I575="Média",I575="Baixa")),IF(H575="Concluído",AND(ISNUMBER(K575),K575&gt;=B575,K575&lt;=Resumo!$H$3),IF(H575="Cancelado",OR(K575="",AND(ISNUMBER(K575),K575&gt;=B575,K575&lt;=Resumo!$H$3)),K575="")),IF(H575="Cancelado",OR(J575="",AND(ISNUMBER(J575),J575&gt;=B575)),AND(ISNUMBER(J575),J575&gt;=B575)),ISNUMBER(L575),L575&gt;=0),"OK","Revisar dados"),"Revisar dados"))</f>
      </c>
    </row>
    <row r="576">
      <c r="A576" s="6"/>
      <c r="B576" s="33" t="n"/>
      <c r="C576" s="8" t="n"/>
      <c r="D576" s="9" t="n"/>
      <c r="E576" s="10" t="n"/>
      <c r="F576" s="9" t="n"/>
      <c r="G576" s="8" t="n"/>
      <c r="H576" s="8" t="n"/>
      <c r="I576" s="8" t="n"/>
      <c r="J576" s="33" t="n"/>
      <c r="K576" s="33" t="n"/>
      <c r="L576" s="56" t="n"/>
      <c r="M576" s="32">
        <f>IF(P576&lt;&gt;"OK","",IF(H576="Cancelado","",IF(H576="Concluído",K576-B576,Resumo!$H$3-B576)))</f>
      </c>
      <c r="N576" s="6">
        <f>IF(P576="","",IF(P576&lt;&gt;"OK","Revisar dados",IF(H576="Cancelado","Cancelado",IF(H576="Concluído",IF(K576&gt;J576,"Concluído em atraso","Concluído"),IF(J576&lt;Resumo!$H$3,"Atrasado",IF(J576-Resumo!$H$3&lt;=3,"Vence em até 3 dias","No prazo"))))))</f>
      </c>
      <c r="O576" s="9" t="n"/>
      <c r="P576" s="9">
        <f>IF(COUNTA(A576:L576,O576)=0,"",IFERROR(IF(AND(A576&lt;&gt;"",COUNTIF($A$6:$A$1000,A576)=1,F576&lt;&gt;"",ISNUMBER(Resumo!$H$3),ISNUMBER(B576),B576&gt;=1,B576=INT(B576),B576&lt;=Resumo!$H$3,AND(COUNTIF(Listas!$C$6:$C$105,C576)&gt;=1,C576&lt;&gt;"",COUNTIF(Listas!$A$6:$A$105,G576)=1,G576&lt;&gt;"",OR(H576="A fazer",H576="Em andamento",H576="Aguardando cliente",H576="Aguardando pagamento",H576="Concluído",H576="Cancelado"),OR(I576="Alta",I576="Média",I576="Baixa")),IF(H576="Concluído",AND(ISNUMBER(K576),K576&gt;=B576,K576&lt;=Resumo!$H$3),IF(H576="Cancelado",OR(K576="",AND(ISNUMBER(K576),K576&gt;=B576,K576&lt;=Resumo!$H$3)),K576="")),IF(H576="Cancelado",OR(J576="",AND(ISNUMBER(J576),J576&gt;=B576)),AND(ISNUMBER(J576),J576&gt;=B576)),ISNUMBER(L576),L576&gt;=0),"OK","Revisar dados"),"Revisar dados"))</f>
      </c>
    </row>
    <row r="577">
      <c r="A577" s="13"/>
      <c r="B577" s="33" t="n"/>
      <c r="C577" s="8" t="n"/>
      <c r="D577" s="9" t="n"/>
      <c r="E577" s="10" t="n"/>
      <c r="F577" s="9" t="n"/>
      <c r="G577" s="8" t="n"/>
      <c r="H577" s="8" t="n"/>
      <c r="I577" s="8" t="n"/>
      <c r="J577" s="33" t="n"/>
      <c r="K577" s="33" t="n"/>
      <c r="L577" s="56" t="n"/>
      <c r="M577" s="34">
        <f>IF(P577&lt;&gt;"OK","",IF(H577="Cancelado","",IF(H577="Concluído",K577-B577,Resumo!$H$3-B577)))</f>
      </c>
      <c r="N577" s="13">
        <f>IF(P577="","",IF(P577&lt;&gt;"OK","Revisar dados",IF(H577="Cancelado","Cancelado",IF(H577="Concluído",IF(K577&gt;J577,"Concluído em atraso","Concluído"),IF(J577&lt;Resumo!$H$3,"Atrasado",IF(J577-Resumo!$H$3&lt;=3,"Vence em até 3 dias","No prazo"))))))</f>
      </c>
      <c r="O577" s="9" t="n"/>
      <c r="P577" s="9">
        <f>IF(COUNTA(A577:L577,O577)=0,"",IFERROR(IF(AND(A577&lt;&gt;"",COUNTIF($A$6:$A$1000,A577)=1,F577&lt;&gt;"",ISNUMBER(Resumo!$H$3),ISNUMBER(B577),B577&gt;=1,B577=INT(B577),B577&lt;=Resumo!$H$3,AND(COUNTIF(Listas!$C$6:$C$105,C577)&gt;=1,C577&lt;&gt;"",COUNTIF(Listas!$A$6:$A$105,G577)=1,G577&lt;&gt;"",OR(H577="A fazer",H577="Em andamento",H577="Aguardando cliente",H577="Aguardando pagamento",H577="Concluído",H577="Cancelado"),OR(I577="Alta",I577="Média",I577="Baixa")),IF(H577="Concluído",AND(ISNUMBER(K577),K577&gt;=B577,K577&lt;=Resumo!$H$3),IF(H577="Cancelado",OR(K577="",AND(ISNUMBER(K577),K577&gt;=B577,K577&lt;=Resumo!$H$3)),K577="")),IF(H577="Cancelado",OR(J577="",AND(ISNUMBER(J577),J577&gt;=B577)),AND(ISNUMBER(J577),J577&gt;=B577)),ISNUMBER(L577),L577&gt;=0),"OK","Revisar dados"),"Revisar dados"))</f>
      </c>
    </row>
    <row r="578">
      <c r="A578" s="6"/>
      <c r="B578" s="33" t="n"/>
      <c r="C578" s="8" t="n"/>
      <c r="D578" s="9" t="n"/>
      <c r="E578" s="10" t="n"/>
      <c r="F578" s="9" t="n"/>
      <c r="G578" s="8" t="n"/>
      <c r="H578" s="8" t="n"/>
      <c r="I578" s="8" t="n"/>
      <c r="J578" s="33" t="n"/>
      <c r="K578" s="33" t="n"/>
      <c r="L578" s="56" t="n"/>
      <c r="M578" s="32">
        <f>IF(P578&lt;&gt;"OK","",IF(H578="Cancelado","",IF(H578="Concluído",K578-B578,Resumo!$H$3-B578)))</f>
      </c>
      <c r="N578" s="6">
        <f>IF(P578="","",IF(P578&lt;&gt;"OK","Revisar dados",IF(H578="Cancelado","Cancelado",IF(H578="Concluído",IF(K578&gt;J578,"Concluído em atraso","Concluído"),IF(J578&lt;Resumo!$H$3,"Atrasado",IF(J578-Resumo!$H$3&lt;=3,"Vence em até 3 dias","No prazo"))))))</f>
      </c>
      <c r="O578" s="9" t="n"/>
      <c r="P578" s="9">
        <f>IF(COUNTA(A578:L578,O578)=0,"",IFERROR(IF(AND(A578&lt;&gt;"",COUNTIF($A$6:$A$1000,A578)=1,F578&lt;&gt;"",ISNUMBER(Resumo!$H$3),ISNUMBER(B578),B578&gt;=1,B578=INT(B578),B578&lt;=Resumo!$H$3,AND(COUNTIF(Listas!$C$6:$C$105,C578)&gt;=1,C578&lt;&gt;"",COUNTIF(Listas!$A$6:$A$105,G578)=1,G578&lt;&gt;"",OR(H578="A fazer",H578="Em andamento",H578="Aguardando cliente",H578="Aguardando pagamento",H578="Concluído",H578="Cancelado"),OR(I578="Alta",I578="Média",I578="Baixa")),IF(H578="Concluído",AND(ISNUMBER(K578),K578&gt;=B578,K578&lt;=Resumo!$H$3),IF(H578="Cancelado",OR(K578="",AND(ISNUMBER(K578),K578&gt;=B578,K578&lt;=Resumo!$H$3)),K578="")),IF(H578="Cancelado",OR(J578="",AND(ISNUMBER(J578),J578&gt;=B578)),AND(ISNUMBER(J578),J578&gt;=B578)),ISNUMBER(L578),L578&gt;=0),"OK","Revisar dados"),"Revisar dados"))</f>
      </c>
    </row>
    <row r="579">
      <c r="A579" s="13"/>
      <c r="B579" s="33" t="n"/>
      <c r="C579" s="8" t="n"/>
      <c r="D579" s="9" t="n"/>
      <c r="E579" s="10" t="n"/>
      <c r="F579" s="9" t="n"/>
      <c r="G579" s="8" t="n"/>
      <c r="H579" s="8" t="n"/>
      <c r="I579" s="8" t="n"/>
      <c r="J579" s="33" t="n"/>
      <c r="K579" s="33" t="n"/>
      <c r="L579" s="56" t="n"/>
      <c r="M579" s="34">
        <f>IF(P579&lt;&gt;"OK","",IF(H579="Cancelado","",IF(H579="Concluído",K579-B579,Resumo!$H$3-B579)))</f>
      </c>
      <c r="N579" s="13">
        <f>IF(P579="","",IF(P579&lt;&gt;"OK","Revisar dados",IF(H579="Cancelado","Cancelado",IF(H579="Concluído",IF(K579&gt;J579,"Concluído em atraso","Concluído"),IF(J579&lt;Resumo!$H$3,"Atrasado",IF(J579-Resumo!$H$3&lt;=3,"Vence em até 3 dias","No prazo"))))))</f>
      </c>
      <c r="O579" s="9" t="n"/>
      <c r="P579" s="9">
        <f>IF(COUNTA(A579:L579,O579)=0,"",IFERROR(IF(AND(A579&lt;&gt;"",COUNTIF($A$6:$A$1000,A579)=1,F579&lt;&gt;"",ISNUMBER(Resumo!$H$3),ISNUMBER(B579),B579&gt;=1,B579=INT(B579),B579&lt;=Resumo!$H$3,AND(COUNTIF(Listas!$C$6:$C$105,C579)&gt;=1,C579&lt;&gt;"",COUNTIF(Listas!$A$6:$A$105,G579)=1,G579&lt;&gt;"",OR(H579="A fazer",H579="Em andamento",H579="Aguardando cliente",H579="Aguardando pagamento",H579="Concluído",H579="Cancelado"),OR(I579="Alta",I579="Média",I579="Baixa")),IF(H579="Concluído",AND(ISNUMBER(K579),K579&gt;=B579,K579&lt;=Resumo!$H$3),IF(H579="Cancelado",OR(K579="",AND(ISNUMBER(K579),K579&gt;=B579,K579&lt;=Resumo!$H$3)),K579="")),IF(H579="Cancelado",OR(J579="",AND(ISNUMBER(J579),J579&gt;=B579)),AND(ISNUMBER(J579),J579&gt;=B579)),ISNUMBER(L579),L579&gt;=0),"OK","Revisar dados"),"Revisar dados"))</f>
      </c>
    </row>
    <row r="580">
      <c r="A580" s="6"/>
      <c r="B580" s="33" t="n"/>
      <c r="C580" s="8" t="n"/>
      <c r="D580" s="9" t="n"/>
      <c r="E580" s="10" t="n"/>
      <c r="F580" s="9" t="n"/>
      <c r="G580" s="8" t="n"/>
      <c r="H580" s="8" t="n"/>
      <c r="I580" s="8" t="n"/>
      <c r="J580" s="33" t="n"/>
      <c r="K580" s="33" t="n"/>
      <c r="L580" s="56" t="n"/>
      <c r="M580" s="32">
        <f>IF(P580&lt;&gt;"OK","",IF(H580="Cancelado","",IF(H580="Concluído",K580-B580,Resumo!$H$3-B580)))</f>
      </c>
      <c r="N580" s="6">
        <f>IF(P580="","",IF(P580&lt;&gt;"OK","Revisar dados",IF(H580="Cancelado","Cancelado",IF(H580="Concluído",IF(K580&gt;J580,"Concluído em atraso","Concluído"),IF(J580&lt;Resumo!$H$3,"Atrasado",IF(J580-Resumo!$H$3&lt;=3,"Vence em até 3 dias","No prazo"))))))</f>
      </c>
      <c r="O580" s="9" t="n"/>
      <c r="P580" s="9">
        <f>IF(COUNTA(A580:L580,O580)=0,"",IFERROR(IF(AND(A580&lt;&gt;"",COUNTIF($A$6:$A$1000,A580)=1,F580&lt;&gt;"",ISNUMBER(Resumo!$H$3),ISNUMBER(B580),B580&gt;=1,B580=INT(B580),B580&lt;=Resumo!$H$3,AND(COUNTIF(Listas!$C$6:$C$105,C580)&gt;=1,C580&lt;&gt;"",COUNTIF(Listas!$A$6:$A$105,G580)=1,G580&lt;&gt;"",OR(H580="A fazer",H580="Em andamento",H580="Aguardando cliente",H580="Aguardando pagamento",H580="Concluído",H580="Cancelado"),OR(I580="Alta",I580="Média",I580="Baixa")),IF(H580="Concluído",AND(ISNUMBER(K580),K580&gt;=B580,K580&lt;=Resumo!$H$3),IF(H580="Cancelado",OR(K580="",AND(ISNUMBER(K580),K580&gt;=B580,K580&lt;=Resumo!$H$3)),K580="")),IF(H580="Cancelado",OR(J580="",AND(ISNUMBER(J580),J580&gt;=B580)),AND(ISNUMBER(J580),J580&gt;=B580)),ISNUMBER(L580),L580&gt;=0),"OK","Revisar dados"),"Revisar dados"))</f>
      </c>
    </row>
    <row r="581">
      <c r="A581" s="13"/>
      <c r="B581" s="33" t="n"/>
      <c r="C581" s="8" t="n"/>
      <c r="D581" s="9" t="n"/>
      <c r="E581" s="10" t="n"/>
      <c r="F581" s="9" t="n"/>
      <c r="G581" s="8" t="n"/>
      <c r="H581" s="8" t="n"/>
      <c r="I581" s="8" t="n"/>
      <c r="J581" s="33" t="n"/>
      <c r="K581" s="33" t="n"/>
      <c r="L581" s="56" t="n"/>
      <c r="M581" s="34">
        <f>IF(P581&lt;&gt;"OK","",IF(H581="Cancelado","",IF(H581="Concluído",K581-B581,Resumo!$H$3-B581)))</f>
      </c>
      <c r="N581" s="13">
        <f>IF(P581="","",IF(P581&lt;&gt;"OK","Revisar dados",IF(H581="Cancelado","Cancelado",IF(H581="Concluído",IF(K581&gt;J581,"Concluído em atraso","Concluído"),IF(J581&lt;Resumo!$H$3,"Atrasado",IF(J581-Resumo!$H$3&lt;=3,"Vence em até 3 dias","No prazo"))))))</f>
      </c>
      <c r="O581" s="9" t="n"/>
      <c r="P581" s="9">
        <f>IF(COUNTA(A581:L581,O581)=0,"",IFERROR(IF(AND(A581&lt;&gt;"",COUNTIF($A$6:$A$1000,A581)=1,F581&lt;&gt;"",ISNUMBER(Resumo!$H$3),ISNUMBER(B581),B581&gt;=1,B581=INT(B581),B581&lt;=Resumo!$H$3,AND(COUNTIF(Listas!$C$6:$C$105,C581)&gt;=1,C581&lt;&gt;"",COUNTIF(Listas!$A$6:$A$105,G581)=1,G581&lt;&gt;"",OR(H581="A fazer",H581="Em andamento",H581="Aguardando cliente",H581="Aguardando pagamento",H581="Concluído",H581="Cancelado"),OR(I581="Alta",I581="Média",I581="Baixa")),IF(H581="Concluído",AND(ISNUMBER(K581),K581&gt;=B581,K581&lt;=Resumo!$H$3),IF(H581="Cancelado",OR(K581="",AND(ISNUMBER(K581),K581&gt;=B581,K581&lt;=Resumo!$H$3)),K581="")),IF(H581="Cancelado",OR(J581="",AND(ISNUMBER(J581),J581&gt;=B581)),AND(ISNUMBER(J581),J581&gt;=B581)),ISNUMBER(L581),L581&gt;=0),"OK","Revisar dados"),"Revisar dados"))</f>
      </c>
    </row>
    <row r="582">
      <c r="A582" s="6"/>
      <c r="B582" s="33" t="n"/>
      <c r="C582" s="8" t="n"/>
      <c r="D582" s="9" t="n"/>
      <c r="E582" s="10" t="n"/>
      <c r="F582" s="9" t="n"/>
      <c r="G582" s="8" t="n"/>
      <c r="H582" s="8" t="n"/>
      <c r="I582" s="8" t="n"/>
      <c r="J582" s="33" t="n"/>
      <c r="K582" s="33" t="n"/>
      <c r="L582" s="56" t="n"/>
      <c r="M582" s="32">
        <f>IF(P582&lt;&gt;"OK","",IF(H582="Cancelado","",IF(H582="Concluído",K582-B582,Resumo!$H$3-B582)))</f>
      </c>
      <c r="N582" s="6">
        <f>IF(P582="","",IF(P582&lt;&gt;"OK","Revisar dados",IF(H582="Cancelado","Cancelado",IF(H582="Concluído",IF(K582&gt;J582,"Concluído em atraso","Concluído"),IF(J582&lt;Resumo!$H$3,"Atrasado",IF(J582-Resumo!$H$3&lt;=3,"Vence em até 3 dias","No prazo"))))))</f>
      </c>
      <c r="O582" s="9" t="n"/>
      <c r="P582" s="9">
        <f>IF(COUNTA(A582:L582,O582)=0,"",IFERROR(IF(AND(A582&lt;&gt;"",COUNTIF($A$6:$A$1000,A582)=1,F582&lt;&gt;"",ISNUMBER(Resumo!$H$3),ISNUMBER(B582),B582&gt;=1,B582=INT(B582),B582&lt;=Resumo!$H$3,AND(COUNTIF(Listas!$C$6:$C$105,C582)&gt;=1,C582&lt;&gt;"",COUNTIF(Listas!$A$6:$A$105,G582)=1,G582&lt;&gt;"",OR(H582="A fazer",H582="Em andamento",H582="Aguardando cliente",H582="Aguardando pagamento",H582="Concluído",H582="Cancelado"),OR(I582="Alta",I582="Média",I582="Baixa")),IF(H582="Concluído",AND(ISNUMBER(K582),K582&gt;=B582,K582&lt;=Resumo!$H$3),IF(H582="Cancelado",OR(K582="",AND(ISNUMBER(K582),K582&gt;=B582,K582&lt;=Resumo!$H$3)),K582="")),IF(H582="Cancelado",OR(J582="",AND(ISNUMBER(J582),J582&gt;=B582)),AND(ISNUMBER(J582),J582&gt;=B582)),ISNUMBER(L582),L582&gt;=0),"OK","Revisar dados"),"Revisar dados"))</f>
      </c>
    </row>
    <row r="583">
      <c r="A583" s="13"/>
      <c r="B583" s="33" t="n"/>
      <c r="C583" s="8" t="n"/>
      <c r="D583" s="9" t="n"/>
      <c r="E583" s="10" t="n"/>
      <c r="F583" s="9" t="n"/>
      <c r="G583" s="8" t="n"/>
      <c r="H583" s="8" t="n"/>
      <c r="I583" s="8" t="n"/>
      <c r="J583" s="33" t="n"/>
      <c r="K583" s="33" t="n"/>
      <c r="L583" s="56" t="n"/>
      <c r="M583" s="34">
        <f>IF(P583&lt;&gt;"OK","",IF(H583="Cancelado","",IF(H583="Concluído",K583-B583,Resumo!$H$3-B583)))</f>
      </c>
      <c r="N583" s="13">
        <f>IF(P583="","",IF(P583&lt;&gt;"OK","Revisar dados",IF(H583="Cancelado","Cancelado",IF(H583="Concluído",IF(K583&gt;J583,"Concluído em atraso","Concluído"),IF(J583&lt;Resumo!$H$3,"Atrasado",IF(J583-Resumo!$H$3&lt;=3,"Vence em até 3 dias","No prazo"))))))</f>
      </c>
      <c r="O583" s="9" t="n"/>
      <c r="P583" s="9">
        <f>IF(COUNTA(A583:L583,O583)=0,"",IFERROR(IF(AND(A583&lt;&gt;"",COUNTIF($A$6:$A$1000,A583)=1,F583&lt;&gt;"",ISNUMBER(Resumo!$H$3),ISNUMBER(B583),B583&gt;=1,B583=INT(B583),B583&lt;=Resumo!$H$3,AND(COUNTIF(Listas!$C$6:$C$105,C583)&gt;=1,C583&lt;&gt;"",COUNTIF(Listas!$A$6:$A$105,G583)=1,G583&lt;&gt;"",OR(H583="A fazer",H583="Em andamento",H583="Aguardando cliente",H583="Aguardando pagamento",H583="Concluído",H583="Cancelado"),OR(I583="Alta",I583="Média",I583="Baixa")),IF(H583="Concluído",AND(ISNUMBER(K583),K583&gt;=B583,K583&lt;=Resumo!$H$3),IF(H583="Cancelado",OR(K583="",AND(ISNUMBER(K583),K583&gt;=B583,K583&lt;=Resumo!$H$3)),K583="")),IF(H583="Cancelado",OR(J583="",AND(ISNUMBER(J583),J583&gt;=B583)),AND(ISNUMBER(J583),J583&gt;=B583)),ISNUMBER(L583),L583&gt;=0),"OK","Revisar dados"),"Revisar dados"))</f>
      </c>
    </row>
    <row r="584">
      <c r="A584" s="6"/>
      <c r="B584" s="33" t="n"/>
      <c r="C584" s="8" t="n"/>
      <c r="D584" s="9" t="n"/>
      <c r="E584" s="10" t="n"/>
      <c r="F584" s="9" t="n"/>
      <c r="G584" s="8" t="n"/>
      <c r="H584" s="8" t="n"/>
      <c r="I584" s="8" t="n"/>
      <c r="J584" s="33" t="n"/>
      <c r="K584" s="33" t="n"/>
      <c r="L584" s="56" t="n"/>
      <c r="M584" s="32">
        <f>IF(P584&lt;&gt;"OK","",IF(H584="Cancelado","",IF(H584="Concluído",K584-B584,Resumo!$H$3-B584)))</f>
      </c>
      <c r="N584" s="6">
        <f>IF(P584="","",IF(P584&lt;&gt;"OK","Revisar dados",IF(H584="Cancelado","Cancelado",IF(H584="Concluído",IF(K584&gt;J584,"Concluído em atraso","Concluído"),IF(J584&lt;Resumo!$H$3,"Atrasado",IF(J584-Resumo!$H$3&lt;=3,"Vence em até 3 dias","No prazo"))))))</f>
      </c>
      <c r="O584" s="9" t="n"/>
      <c r="P584" s="9">
        <f>IF(COUNTA(A584:L584,O584)=0,"",IFERROR(IF(AND(A584&lt;&gt;"",COUNTIF($A$6:$A$1000,A584)=1,F584&lt;&gt;"",ISNUMBER(Resumo!$H$3),ISNUMBER(B584),B584&gt;=1,B584=INT(B584),B584&lt;=Resumo!$H$3,AND(COUNTIF(Listas!$C$6:$C$105,C584)&gt;=1,C584&lt;&gt;"",COUNTIF(Listas!$A$6:$A$105,G584)=1,G584&lt;&gt;"",OR(H584="A fazer",H584="Em andamento",H584="Aguardando cliente",H584="Aguardando pagamento",H584="Concluído",H584="Cancelado"),OR(I584="Alta",I584="Média",I584="Baixa")),IF(H584="Concluído",AND(ISNUMBER(K584),K584&gt;=B584,K584&lt;=Resumo!$H$3),IF(H584="Cancelado",OR(K584="",AND(ISNUMBER(K584),K584&gt;=B584,K584&lt;=Resumo!$H$3)),K584="")),IF(H584="Cancelado",OR(J584="",AND(ISNUMBER(J584),J584&gt;=B584)),AND(ISNUMBER(J584),J584&gt;=B584)),ISNUMBER(L584),L584&gt;=0),"OK","Revisar dados"),"Revisar dados"))</f>
      </c>
    </row>
    <row r="585">
      <c r="A585" s="13"/>
      <c r="B585" s="33" t="n"/>
      <c r="C585" s="8" t="n"/>
      <c r="D585" s="9" t="n"/>
      <c r="E585" s="10" t="n"/>
      <c r="F585" s="9" t="n"/>
      <c r="G585" s="8" t="n"/>
      <c r="H585" s="8" t="n"/>
      <c r="I585" s="8" t="n"/>
      <c r="J585" s="33" t="n"/>
      <c r="K585" s="33" t="n"/>
      <c r="L585" s="56" t="n"/>
      <c r="M585" s="34">
        <f>IF(P585&lt;&gt;"OK","",IF(H585="Cancelado","",IF(H585="Concluído",K585-B585,Resumo!$H$3-B585)))</f>
      </c>
      <c r="N585" s="13">
        <f>IF(P585="","",IF(P585&lt;&gt;"OK","Revisar dados",IF(H585="Cancelado","Cancelado",IF(H585="Concluído",IF(K585&gt;J585,"Concluído em atraso","Concluído"),IF(J585&lt;Resumo!$H$3,"Atrasado",IF(J585-Resumo!$H$3&lt;=3,"Vence em até 3 dias","No prazo"))))))</f>
      </c>
      <c r="O585" s="9" t="n"/>
      <c r="P585" s="9">
        <f>IF(COUNTA(A585:L585,O585)=0,"",IFERROR(IF(AND(A585&lt;&gt;"",COUNTIF($A$6:$A$1000,A585)=1,F585&lt;&gt;"",ISNUMBER(Resumo!$H$3),ISNUMBER(B585),B585&gt;=1,B585=INT(B585),B585&lt;=Resumo!$H$3,AND(COUNTIF(Listas!$C$6:$C$105,C585)&gt;=1,C585&lt;&gt;"",COUNTIF(Listas!$A$6:$A$105,G585)=1,G585&lt;&gt;"",OR(H585="A fazer",H585="Em andamento",H585="Aguardando cliente",H585="Aguardando pagamento",H585="Concluído",H585="Cancelado"),OR(I585="Alta",I585="Média",I585="Baixa")),IF(H585="Concluído",AND(ISNUMBER(K585),K585&gt;=B585,K585&lt;=Resumo!$H$3),IF(H585="Cancelado",OR(K585="",AND(ISNUMBER(K585),K585&gt;=B585,K585&lt;=Resumo!$H$3)),K585="")),IF(H585="Cancelado",OR(J585="",AND(ISNUMBER(J585),J585&gt;=B585)),AND(ISNUMBER(J585),J585&gt;=B585)),ISNUMBER(L585),L585&gt;=0),"OK","Revisar dados"),"Revisar dados"))</f>
      </c>
    </row>
    <row r="586">
      <c r="A586" s="6"/>
      <c r="B586" s="33" t="n"/>
      <c r="C586" s="8" t="n"/>
      <c r="D586" s="9" t="n"/>
      <c r="E586" s="10" t="n"/>
      <c r="F586" s="9" t="n"/>
      <c r="G586" s="8" t="n"/>
      <c r="H586" s="8" t="n"/>
      <c r="I586" s="8" t="n"/>
      <c r="J586" s="33" t="n"/>
      <c r="K586" s="33" t="n"/>
      <c r="L586" s="56" t="n"/>
      <c r="M586" s="32">
        <f>IF(P586&lt;&gt;"OK","",IF(H586="Cancelado","",IF(H586="Concluído",K586-B586,Resumo!$H$3-B586)))</f>
      </c>
      <c r="N586" s="6">
        <f>IF(P586="","",IF(P586&lt;&gt;"OK","Revisar dados",IF(H586="Cancelado","Cancelado",IF(H586="Concluído",IF(K586&gt;J586,"Concluído em atraso","Concluído"),IF(J586&lt;Resumo!$H$3,"Atrasado",IF(J586-Resumo!$H$3&lt;=3,"Vence em até 3 dias","No prazo"))))))</f>
      </c>
      <c r="O586" s="9" t="n"/>
      <c r="P586" s="9">
        <f>IF(COUNTA(A586:L586,O586)=0,"",IFERROR(IF(AND(A586&lt;&gt;"",COUNTIF($A$6:$A$1000,A586)=1,F586&lt;&gt;"",ISNUMBER(Resumo!$H$3),ISNUMBER(B586),B586&gt;=1,B586=INT(B586),B586&lt;=Resumo!$H$3,AND(COUNTIF(Listas!$C$6:$C$105,C586)&gt;=1,C586&lt;&gt;"",COUNTIF(Listas!$A$6:$A$105,G586)=1,G586&lt;&gt;"",OR(H586="A fazer",H586="Em andamento",H586="Aguardando cliente",H586="Aguardando pagamento",H586="Concluído",H586="Cancelado"),OR(I586="Alta",I586="Média",I586="Baixa")),IF(H586="Concluído",AND(ISNUMBER(K586),K586&gt;=B586,K586&lt;=Resumo!$H$3),IF(H586="Cancelado",OR(K586="",AND(ISNUMBER(K586),K586&gt;=B586,K586&lt;=Resumo!$H$3)),K586="")),IF(H586="Cancelado",OR(J586="",AND(ISNUMBER(J586),J586&gt;=B586)),AND(ISNUMBER(J586),J586&gt;=B586)),ISNUMBER(L586),L586&gt;=0),"OK","Revisar dados"),"Revisar dados"))</f>
      </c>
    </row>
    <row r="587">
      <c r="A587" s="13"/>
      <c r="B587" s="33" t="n"/>
      <c r="C587" s="8" t="n"/>
      <c r="D587" s="9" t="n"/>
      <c r="E587" s="10" t="n"/>
      <c r="F587" s="9" t="n"/>
      <c r="G587" s="8" t="n"/>
      <c r="H587" s="8" t="n"/>
      <c r="I587" s="8" t="n"/>
      <c r="J587" s="33" t="n"/>
      <c r="K587" s="33" t="n"/>
      <c r="L587" s="56" t="n"/>
      <c r="M587" s="34">
        <f>IF(P587&lt;&gt;"OK","",IF(H587="Cancelado","",IF(H587="Concluído",K587-B587,Resumo!$H$3-B587)))</f>
      </c>
      <c r="N587" s="13">
        <f>IF(P587="","",IF(P587&lt;&gt;"OK","Revisar dados",IF(H587="Cancelado","Cancelado",IF(H587="Concluído",IF(K587&gt;J587,"Concluído em atraso","Concluído"),IF(J587&lt;Resumo!$H$3,"Atrasado",IF(J587-Resumo!$H$3&lt;=3,"Vence em até 3 dias","No prazo"))))))</f>
      </c>
      <c r="O587" s="9" t="n"/>
      <c r="P587" s="9">
        <f>IF(COUNTA(A587:L587,O587)=0,"",IFERROR(IF(AND(A587&lt;&gt;"",COUNTIF($A$6:$A$1000,A587)=1,F587&lt;&gt;"",ISNUMBER(Resumo!$H$3),ISNUMBER(B587),B587&gt;=1,B587=INT(B587),B587&lt;=Resumo!$H$3,AND(COUNTIF(Listas!$C$6:$C$105,C587)&gt;=1,C587&lt;&gt;"",COUNTIF(Listas!$A$6:$A$105,G587)=1,G587&lt;&gt;"",OR(H587="A fazer",H587="Em andamento",H587="Aguardando cliente",H587="Aguardando pagamento",H587="Concluído",H587="Cancelado"),OR(I587="Alta",I587="Média",I587="Baixa")),IF(H587="Concluído",AND(ISNUMBER(K587),K587&gt;=B587,K587&lt;=Resumo!$H$3),IF(H587="Cancelado",OR(K587="",AND(ISNUMBER(K587),K587&gt;=B587,K587&lt;=Resumo!$H$3)),K587="")),IF(H587="Cancelado",OR(J587="",AND(ISNUMBER(J587),J587&gt;=B587)),AND(ISNUMBER(J587),J587&gt;=B587)),ISNUMBER(L587),L587&gt;=0),"OK","Revisar dados"),"Revisar dados"))</f>
      </c>
    </row>
    <row r="588">
      <c r="A588" s="6"/>
      <c r="B588" s="33" t="n"/>
      <c r="C588" s="8" t="n"/>
      <c r="D588" s="9" t="n"/>
      <c r="E588" s="10" t="n"/>
      <c r="F588" s="9" t="n"/>
      <c r="G588" s="8" t="n"/>
      <c r="H588" s="8" t="n"/>
      <c r="I588" s="8" t="n"/>
      <c r="J588" s="33" t="n"/>
      <c r="K588" s="33" t="n"/>
      <c r="L588" s="56" t="n"/>
      <c r="M588" s="32">
        <f>IF(P588&lt;&gt;"OK","",IF(H588="Cancelado","",IF(H588="Concluído",K588-B588,Resumo!$H$3-B588)))</f>
      </c>
      <c r="N588" s="6">
        <f>IF(P588="","",IF(P588&lt;&gt;"OK","Revisar dados",IF(H588="Cancelado","Cancelado",IF(H588="Concluído",IF(K588&gt;J588,"Concluído em atraso","Concluído"),IF(J588&lt;Resumo!$H$3,"Atrasado",IF(J588-Resumo!$H$3&lt;=3,"Vence em até 3 dias","No prazo"))))))</f>
      </c>
      <c r="O588" s="9" t="n"/>
      <c r="P588" s="9">
        <f>IF(COUNTA(A588:L588,O588)=0,"",IFERROR(IF(AND(A588&lt;&gt;"",COUNTIF($A$6:$A$1000,A588)=1,F588&lt;&gt;"",ISNUMBER(Resumo!$H$3),ISNUMBER(B588),B588&gt;=1,B588=INT(B588),B588&lt;=Resumo!$H$3,AND(COUNTIF(Listas!$C$6:$C$105,C588)&gt;=1,C588&lt;&gt;"",COUNTIF(Listas!$A$6:$A$105,G588)=1,G588&lt;&gt;"",OR(H588="A fazer",H588="Em andamento",H588="Aguardando cliente",H588="Aguardando pagamento",H588="Concluído",H588="Cancelado"),OR(I588="Alta",I588="Média",I588="Baixa")),IF(H588="Concluído",AND(ISNUMBER(K588),K588&gt;=B588,K588&lt;=Resumo!$H$3),IF(H588="Cancelado",OR(K588="",AND(ISNUMBER(K588),K588&gt;=B588,K588&lt;=Resumo!$H$3)),K588="")),IF(H588="Cancelado",OR(J588="",AND(ISNUMBER(J588),J588&gt;=B588)),AND(ISNUMBER(J588),J588&gt;=B588)),ISNUMBER(L588),L588&gt;=0),"OK","Revisar dados"),"Revisar dados"))</f>
      </c>
    </row>
    <row r="589">
      <c r="A589" s="13"/>
      <c r="B589" s="33" t="n"/>
      <c r="C589" s="8" t="n"/>
      <c r="D589" s="9" t="n"/>
      <c r="E589" s="10" t="n"/>
      <c r="F589" s="9" t="n"/>
      <c r="G589" s="8" t="n"/>
      <c r="H589" s="8" t="n"/>
      <c r="I589" s="8" t="n"/>
      <c r="J589" s="33" t="n"/>
      <c r="K589" s="33" t="n"/>
      <c r="L589" s="56" t="n"/>
      <c r="M589" s="34">
        <f>IF(P589&lt;&gt;"OK","",IF(H589="Cancelado","",IF(H589="Concluído",K589-B589,Resumo!$H$3-B589)))</f>
      </c>
      <c r="N589" s="13">
        <f>IF(P589="","",IF(P589&lt;&gt;"OK","Revisar dados",IF(H589="Cancelado","Cancelado",IF(H589="Concluído",IF(K589&gt;J589,"Concluído em atraso","Concluído"),IF(J589&lt;Resumo!$H$3,"Atrasado",IF(J589-Resumo!$H$3&lt;=3,"Vence em até 3 dias","No prazo"))))))</f>
      </c>
      <c r="O589" s="9" t="n"/>
      <c r="P589" s="9">
        <f>IF(COUNTA(A589:L589,O589)=0,"",IFERROR(IF(AND(A589&lt;&gt;"",COUNTIF($A$6:$A$1000,A589)=1,F589&lt;&gt;"",ISNUMBER(Resumo!$H$3),ISNUMBER(B589),B589&gt;=1,B589=INT(B589),B589&lt;=Resumo!$H$3,AND(COUNTIF(Listas!$C$6:$C$105,C589)&gt;=1,C589&lt;&gt;"",COUNTIF(Listas!$A$6:$A$105,G589)=1,G589&lt;&gt;"",OR(H589="A fazer",H589="Em andamento",H589="Aguardando cliente",H589="Aguardando pagamento",H589="Concluído",H589="Cancelado"),OR(I589="Alta",I589="Média",I589="Baixa")),IF(H589="Concluído",AND(ISNUMBER(K589),K589&gt;=B589,K589&lt;=Resumo!$H$3),IF(H589="Cancelado",OR(K589="",AND(ISNUMBER(K589),K589&gt;=B589,K589&lt;=Resumo!$H$3)),K589="")),IF(H589="Cancelado",OR(J589="",AND(ISNUMBER(J589),J589&gt;=B589)),AND(ISNUMBER(J589),J589&gt;=B589)),ISNUMBER(L589),L589&gt;=0),"OK","Revisar dados"),"Revisar dados"))</f>
      </c>
    </row>
    <row r="590">
      <c r="A590" s="6"/>
      <c r="B590" s="33" t="n"/>
      <c r="C590" s="8" t="n"/>
      <c r="D590" s="9" t="n"/>
      <c r="E590" s="10" t="n"/>
      <c r="F590" s="9" t="n"/>
      <c r="G590" s="8" t="n"/>
      <c r="H590" s="8" t="n"/>
      <c r="I590" s="8" t="n"/>
      <c r="J590" s="33" t="n"/>
      <c r="K590" s="33" t="n"/>
      <c r="L590" s="56" t="n"/>
      <c r="M590" s="32">
        <f>IF(P590&lt;&gt;"OK","",IF(H590="Cancelado","",IF(H590="Concluído",K590-B590,Resumo!$H$3-B590)))</f>
      </c>
      <c r="N590" s="6">
        <f>IF(P590="","",IF(P590&lt;&gt;"OK","Revisar dados",IF(H590="Cancelado","Cancelado",IF(H590="Concluído",IF(K590&gt;J590,"Concluído em atraso","Concluído"),IF(J590&lt;Resumo!$H$3,"Atrasado",IF(J590-Resumo!$H$3&lt;=3,"Vence em até 3 dias","No prazo"))))))</f>
      </c>
      <c r="O590" s="9" t="n"/>
      <c r="P590" s="9">
        <f>IF(COUNTA(A590:L590,O590)=0,"",IFERROR(IF(AND(A590&lt;&gt;"",COUNTIF($A$6:$A$1000,A590)=1,F590&lt;&gt;"",ISNUMBER(Resumo!$H$3),ISNUMBER(B590),B590&gt;=1,B590=INT(B590),B590&lt;=Resumo!$H$3,AND(COUNTIF(Listas!$C$6:$C$105,C590)&gt;=1,C590&lt;&gt;"",COUNTIF(Listas!$A$6:$A$105,G590)=1,G590&lt;&gt;"",OR(H590="A fazer",H590="Em andamento",H590="Aguardando cliente",H590="Aguardando pagamento",H590="Concluído",H590="Cancelado"),OR(I590="Alta",I590="Média",I590="Baixa")),IF(H590="Concluído",AND(ISNUMBER(K590),K590&gt;=B590,K590&lt;=Resumo!$H$3),IF(H590="Cancelado",OR(K590="",AND(ISNUMBER(K590),K590&gt;=B590,K590&lt;=Resumo!$H$3)),K590="")),IF(H590="Cancelado",OR(J590="",AND(ISNUMBER(J590),J590&gt;=B590)),AND(ISNUMBER(J590),J590&gt;=B590)),ISNUMBER(L590),L590&gt;=0),"OK","Revisar dados"),"Revisar dados"))</f>
      </c>
    </row>
    <row r="591">
      <c r="A591" s="13"/>
      <c r="B591" s="33" t="n"/>
      <c r="C591" s="8" t="n"/>
      <c r="D591" s="9" t="n"/>
      <c r="E591" s="10" t="n"/>
      <c r="F591" s="9" t="n"/>
      <c r="G591" s="8" t="n"/>
      <c r="H591" s="8" t="n"/>
      <c r="I591" s="8" t="n"/>
      <c r="J591" s="33" t="n"/>
      <c r="K591" s="33" t="n"/>
      <c r="L591" s="56" t="n"/>
      <c r="M591" s="34">
        <f>IF(P591&lt;&gt;"OK","",IF(H591="Cancelado","",IF(H591="Concluído",K591-B591,Resumo!$H$3-B591)))</f>
      </c>
      <c r="N591" s="13">
        <f>IF(P591="","",IF(P591&lt;&gt;"OK","Revisar dados",IF(H591="Cancelado","Cancelado",IF(H591="Concluído",IF(K591&gt;J591,"Concluído em atraso","Concluído"),IF(J591&lt;Resumo!$H$3,"Atrasado",IF(J591-Resumo!$H$3&lt;=3,"Vence em até 3 dias","No prazo"))))))</f>
      </c>
      <c r="O591" s="9" t="n"/>
      <c r="P591" s="9">
        <f>IF(COUNTA(A591:L591,O591)=0,"",IFERROR(IF(AND(A591&lt;&gt;"",COUNTIF($A$6:$A$1000,A591)=1,F591&lt;&gt;"",ISNUMBER(Resumo!$H$3),ISNUMBER(B591),B591&gt;=1,B591=INT(B591),B591&lt;=Resumo!$H$3,AND(COUNTIF(Listas!$C$6:$C$105,C591)&gt;=1,C591&lt;&gt;"",COUNTIF(Listas!$A$6:$A$105,G591)=1,G591&lt;&gt;"",OR(H591="A fazer",H591="Em andamento",H591="Aguardando cliente",H591="Aguardando pagamento",H591="Concluído",H591="Cancelado"),OR(I591="Alta",I591="Média",I591="Baixa")),IF(H591="Concluído",AND(ISNUMBER(K591),K591&gt;=B591,K591&lt;=Resumo!$H$3),IF(H591="Cancelado",OR(K591="",AND(ISNUMBER(K591),K591&gt;=B591,K591&lt;=Resumo!$H$3)),K591="")),IF(H591="Cancelado",OR(J591="",AND(ISNUMBER(J591),J591&gt;=B591)),AND(ISNUMBER(J591),J591&gt;=B591)),ISNUMBER(L591),L591&gt;=0),"OK","Revisar dados"),"Revisar dados"))</f>
      </c>
    </row>
    <row r="592">
      <c r="A592" s="6"/>
      <c r="B592" s="33" t="n"/>
      <c r="C592" s="8" t="n"/>
      <c r="D592" s="9" t="n"/>
      <c r="E592" s="10" t="n"/>
      <c r="F592" s="9" t="n"/>
      <c r="G592" s="8" t="n"/>
      <c r="H592" s="8" t="n"/>
      <c r="I592" s="8" t="n"/>
      <c r="J592" s="33" t="n"/>
      <c r="K592" s="33" t="n"/>
      <c r="L592" s="56" t="n"/>
      <c r="M592" s="32">
        <f>IF(P592&lt;&gt;"OK","",IF(H592="Cancelado","",IF(H592="Concluído",K592-B592,Resumo!$H$3-B592)))</f>
      </c>
      <c r="N592" s="6">
        <f>IF(P592="","",IF(P592&lt;&gt;"OK","Revisar dados",IF(H592="Cancelado","Cancelado",IF(H592="Concluído",IF(K592&gt;J592,"Concluído em atraso","Concluído"),IF(J592&lt;Resumo!$H$3,"Atrasado",IF(J592-Resumo!$H$3&lt;=3,"Vence em até 3 dias","No prazo"))))))</f>
      </c>
      <c r="O592" s="9" t="n"/>
      <c r="P592" s="9">
        <f>IF(COUNTA(A592:L592,O592)=0,"",IFERROR(IF(AND(A592&lt;&gt;"",COUNTIF($A$6:$A$1000,A592)=1,F592&lt;&gt;"",ISNUMBER(Resumo!$H$3),ISNUMBER(B592),B592&gt;=1,B592=INT(B592),B592&lt;=Resumo!$H$3,AND(COUNTIF(Listas!$C$6:$C$105,C592)&gt;=1,C592&lt;&gt;"",COUNTIF(Listas!$A$6:$A$105,G592)=1,G592&lt;&gt;"",OR(H592="A fazer",H592="Em andamento",H592="Aguardando cliente",H592="Aguardando pagamento",H592="Concluído",H592="Cancelado"),OR(I592="Alta",I592="Média",I592="Baixa")),IF(H592="Concluído",AND(ISNUMBER(K592),K592&gt;=B592,K592&lt;=Resumo!$H$3),IF(H592="Cancelado",OR(K592="",AND(ISNUMBER(K592),K592&gt;=B592,K592&lt;=Resumo!$H$3)),K592="")),IF(H592="Cancelado",OR(J592="",AND(ISNUMBER(J592),J592&gt;=B592)),AND(ISNUMBER(J592),J592&gt;=B592)),ISNUMBER(L592),L592&gt;=0),"OK","Revisar dados"),"Revisar dados"))</f>
      </c>
    </row>
    <row r="593">
      <c r="A593" s="13"/>
      <c r="B593" s="33" t="n"/>
      <c r="C593" s="8" t="n"/>
      <c r="D593" s="9" t="n"/>
      <c r="E593" s="10" t="n"/>
      <c r="F593" s="9" t="n"/>
      <c r="G593" s="8" t="n"/>
      <c r="H593" s="8" t="n"/>
      <c r="I593" s="8" t="n"/>
      <c r="J593" s="33" t="n"/>
      <c r="K593" s="33" t="n"/>
      <c r="L593" s="56" t="n"/>
      <c r="M593" s="34">
        <f>IF(P593&lt;&gt;"OK","",IF(H593="Cancelado","",IF(H593="Concluído",K593-B593,Resumo!$H$3-B593)))</f>
      </c>
      <c r="N593" s="13">
        <f>IF(P593="","",IF(P593&lt;&gt;"OK","Revisar dados",IF(H593="Cancelado","Cancelado",IF(H593="Concluído",IF(K593&gt;J593,"Concluído em atraso","Concluído"),IF(J593&lt;Resumo!$H$3,"Atrasado",IF(J593-Resumo!$H$3&lt;=3,"Vence em até 3 dias","No prazo"))))))</f>
      </c>
      <c r="O593" s="9" t="n"/>
      <c r="P593" s="9">
        <f>IF(COUNTA(A593:L593,O593)=0,"",IFERROR(IF(AND(A593&lt;&gt;"",COUNTIF($A$6:$A$1000,A593)=1,F593&lt;&gt;"",ISNUMBER(Resumo!$H$3),ISNUMBER(B593),B593&gt;=1,B593=INT(B593),B593&lt;=Resumo!$H$3,AND(COUNTIF(Listas!$C$6:$C$105,C593)&gt;=1,C593&lt;&gt;"",COUNTIF(Listas!$A$6:$A$105,G593)=1,G593&lt;&gt;"",OR(H593="A fazer",H593="Em andamento",H593="Aguardando cliente",H593="Aguardando pagamento",H593="Concluído",H593="Cancelado"),OR(I593="Alta",I593="Média",I593="Baixa")),IF(H593="Concluído",AND(ISNUMBER(K593),K593&gt;=B593,K593&lt;=Resumo!$H$3),IF(H593="Cancelado",OR(K593="",AND(ISNUMBER(K593),K593&gt;=B593,K593&lt;=Resumo!$H$3)),K593="")),IF(H593="Cancelado",OR(J593="",AND(ISNUMBER(J593),J593&gt;=B593)),AND(ISNUMBER(J593),J593&gt;=B593)),ISNUMBER(L593),L593&gt;=0),"OK","Revisar dados"),"Revisar dados"))</f>
      </c>
    </row>
    <row r="594">
      <c r="A594" s="6"/>
      <c r="B594" s="33" t="n"/>
      <c r="C594" s="8" t="n"/>
      <c r="D594" s="9" t="n"/>
      <c r="E594" s="10" t="n"/>
      <c r="F594" s="9" t="n"/>
      <c r="G594" s="8" t="n"/>
      <c r="H594" s="8" t="n"/>
      <c r="I594" s="8" t="n"/>
      <c r="J594" s="33" t="n"/>
      <c r="K594" s="33" t="n"/>
      <c r="L594" s="56" t="n"/>
      <c r="M594" s="32">
        <f>IF(P594&lt;&gt;"OK","",IF(H594="Cancelado","",IF(H594="Concluído",K594-B594,Resumo!$H$3-B594)))</f>
      </c>
      <c r="N594" s="6">
        <f>IF(P594="","",IF(P594&lt;&gt;"OK","Revisar dados",IF(H594="Cancelado","Cancelado",IF(H594="Concluído",IF(K594&gt;J594,"Concluído em atraso","Concluído"),IF(J594&lt;Resumo!$H$3,"Atrasado",IF(J594-Resumo!$H$3&lt;=3,"Vence em até 3 dias","No prazo"))))))</f>
      </c>
      <c r="O594" s="9" t="n"/>
      <c r="P594" s="9">
        <f>IF(COUNTA(A594:L594,O594)=0,"",IFERROR(IF(AND(A594&lt;&gt;"",COUNTIF($A$6:$A$1000,A594)=1,F594&lt;&gt;"",ISNUMBER(Resumo!$H$3),ISNUMBER(B594),B594&gt;=1,B594=INT(B594),B594&lt;=Resumo!$H$3,AND(COUNTIF(Listas!$C$6:$C$105,C594)&gt;=1,C594&lt;&gt;"",COUNTIF(Listas!$A$6:$A$105,G594)=1,G594&lt;&gt;"",OR(H594="A fazer",H594="Em andamento",H594="Aguardando cliente",H594="Aguardando pagamento",H594="Concluído",H594="Cancelado"),OR(I594="Alta",I594="Média",I594="Baixa")),IF(H594="Concluído",AND(ISNUMBER(K594),K594&gt;=B594,K594&lt;=Resumo!$H$3),IF(H594="Cancelado",OR(K594="",AND(ISNUMBER(K594),K594&gt;=B594,K594&lt;=Resumo!$H$3)),K594="")),IF(H594="Cancelado",OR(J594="",AND(ISNUMBER(J594),J594&gt;=B594)),AND(ISNUMBER(J594),J594&gt;=B594)),ISNUMBER(L594),L594&gt;=0),"OK","Revisar dados"),"Revisar dados"))</f>
      </c>
    </row>
    <row r="595">
      <c r="A595" s="13"/>
      <c r="B595" s="33" t="n"/>
      <c r="C595" s="8" t="n"/>
      <c r="D595" s="9" t="n"/>
      <c r="E595" s="10" t="n"/>
      <c r="F595" s="9" t="n"/>
      <c r="G595" s="8" t="n"/>
      <c r="H595" s="8" t="n"/>
      <c r="I595" s="8" t="n"/>
      <c r="J595" s="33" t="n"/>
      <c r="K595" s="33" t="n"/>
      <c r="L595" s="56" t="n"/>
      <c r="M595" s="34">
        <f>IF(P595&lt;&gt;"OK","",IF(H595="Cancelado","",IF(H595="Concluído",K595-B595,Resumo!$H$3-B595)))</f>
      </c>
      <c r="N595" s="13">
        <f>IF(P595="","",IF(P595&lt;&gt;"OK","Revisar dados",IF(H595="Cancelado","Cancelado",IF(H595="Concluído",IF(K595&gt;J595,"Concluído em atraso","Concluído"),IF(J595&lt;Resumo!$H$3,"Atrasado",IF(J595-Resumo!$H$3&lt;=3,"Vence em até 3 dias","No prazo"))))))</f>
      </c>
      <c r="O595" s="9" t="n"/>
      <c r="P595" s="9">
        <f>IF(COUNTA(A595:L595,O595)=0,"",IFERROR(IF(AND(A595&lt;&gt;"",COUNTIF($A$6:$A$1000,A595)=1,F595&lt;&gt;"",ISNUMBER(Resumo!$H$3),ISNUMBER(B595),B595&gt;=1,B595=INT(B595),B595&lt;=Resumo!$H$3,AND(COUNTIF(Listas!$C$6:$C$105,C595)&gt;=1,C595&lt;&gt;"",COUNTIF(Listas!$A$6:$A$105,G595)=1,G595&lt;&gt;"",OR(H595="A fazer",H595="Em andamento",H595="Aguardando cliente",H595="Aguardando pagamento",H595="Concluído",H595="Cancelado"),OR(I595="Alta",I595="Média",I595="Baixa")),IF(H595="Concluído",AND(ISNUMBER(K595),K595&gt;=B595,K595&lt;=Resumo!$H$3),IF(H595="Cancelado",OR(K595="",AND(ISNUMBER(K595),K595&gt;=B595,K595&lt;=Resumo!$H$3)),K595="")),IF(H595="Cancelado",OR(J595="",AND(ISNUMBER(J595),J595&gt;=B595)),AND(ISNUMBER(J595),J595&gt;=B595)),ISNUMBER(L595),L595&gt;=0),"OK","Revisar dados"),"Revisar dados"))</f>
      </c>
    </row>
    <row r="596">
      <c r="A596" s="6"/>
      <c r="B596" s="33" t="n"/>
      <c r="C596" s="8" t="n"/>
      <c r="D596" s="9" t="n"/>
      <c r="E596" s="10" t="n"/>
      <c r="F596" s="9" t="n"/>
      <c r="G596" s="8" t="n"/>
      <c r="H596" s="8" t="n"/>
      <c r="I596" s="8" t="n"/>
      <c r="J596" s="33" t="n"/>
      <c r="K596" s="33" t="n"/>
      <c r="L596" s="56" t="n"/>
      <c r="M596" s="32">
        <f>IF(P596&lt;&gt;"OK","",IF(H596="Cancelado","",IF(H596="Concluído",K596-B596,Resumo!$H$3-B596)))</f>
      </c>
      <c r="N596" s="6">
        <f>IF(P596="","",IF(P596&lt;&gt;"OK","Revisar dados",IF(H596="Cancelado","Cancelado",IF(H596="Concluído",IF(K596&gt;J596,"Concluído em atraso","Concluído"),IF(J596&lt;Resumo!$H$3,"Atrasado",IF(J596-Resumo!$H$3&lt;=3,"Vence em até 3 dias","No prazo"))))))</f>
      </c>
      <c r="O596" s="9" t="n"/>
      <c r="P596" s="9">
        <f>IF(COUNTA(A596:L596,O596)=0,"",IFERROR(IF(AND(A596&lt;&gt;"",COUNTIF($A$6:$A$1000,A596)=1,F596&lt;&gt;"",ISNUMBER(Resumo!$H$3),ISNUMBER(B596),B596&gt;=1,B596=INT(B596),B596&lt;=Resumo!$H$3,AND(COUNTIF(Listas!$C$6:$C$105,C596)&gt;=1,C596&lt;&gt;"",COUNTIF(Listas!$A$6:$A$105,G596)=1,G596&lt;&gt;"",OR(H596="A fazer",H596="Em andamento",H596="Aguardando cliente",H596="Aguardando pagamento",H596="Concluído",H596="Cancelado"),OR(I596="Alta",I596="Média",I596="Baixa")),IF(H596="Concluído",AND(ISNUMBER(K596),K596&gt;=B596,K596&lt;=Resumo!$H$3),IF(H596="Cancelado",OR(K596="",AND(ISNUMBER(K596),K596&gt;=B596,K596&lt;=Resumo!$H$3)),K596="")),IF(H596="Cancelado",OR(J596="",AND(ISNUMBER(J596),J596&gt;=B596)),AND(ISNUMBER(J596),J596&gt;=B596)),ISNUMBER(L596),L596&gt;=0),"OK","Revisar dados"),"Revisar dados"))</f>
      </c>
    </row>
    <row r="597">
      <c r="A597" s="13"/>
      <c r="B597" s="33" t="n"/>
      <c r="C597" s="8" t="n"/>
      <c r="D597" s="9" t="n"/>
      <c r="E597" s="10" t="n"/>
      <c r="F597" s="9" t="n"/>
      <c r="G597" s="8" t="n"/>
      <c r="H597" s="8" t="n"/>
      <c r="I597" s="8" t="n"/>
      <c r="J597" s="33" t="n"/>
      <c r="K597" s="33" t="n"/>
      <c r="L597" s="56" t="n"/>
      <c r="M597" s="34">
        <f>IF(P597&lt;&gt;"OK","",IF(H597="Cancelado","",IF(H597="Concluído",K597-B597,Resumo!$H$3-B597)))</f>
      </c>
      <c r="N597" s="13">
        <f>IF(P597="","",IF(P597&lt;&gt;"OK","Revisar dados",IF(H597="Cancelado","Cancelado",IF(H597="Concluído",IF(K597&gt;J597,"Concluído em atraso","Concluído"),IF(J597&lt;Resumo!$H$3,"Atrasado",IF(J597-Resumo!$H$3&lt;=3,"Vence em até 3 dias","No prazo"))))))</f>
      </c>
      <c r="O597" s="9" t="n"/>
      <c r="P597" s="9">
        <f>IF(COUNTA(A597:L597,O597)=0,"",IFERROR(IF(AND(A597&lt;&gt;"",COUNTIF($A$6:$A$1000,A597)=1,F597&lt;&gt;"",ISNUMBER(Resumo!$H$3),ISNUMBER(B597),B597&gt;=1,B597=INT(B597),B597&lt;=Resumo!$H$3,AND(COUNTIF(Listas!$C$6:$C$105,C597)&gt;=1,C597&lt;&gt;"",COUNTIF(Listas!$A$6:$A$105,G597)=1,G597&lt;&gt;"",OR(H597="A fazer",H597="Em andamento",H597="Aguardando cliente",H597="Aguardando pagamento",H597="Concluído",H597="Cancelado"),OR(I597="Alta",I597="Média",I597="Baixa")),IF(H597="Concluído",AND(ISNUMBER(K597),K597&gt;=B597,K597&lt;=Resumo!$H$3),IF(H597="Cancelado",OR(K597="",AND(ISNUMBER(K597),K597&gt;=B597,K597&lt;=Resumo!$H$3)),K597="")),IF(H597="Cancelado",OR(J597="",AND(ISNUMBER(J597),J597&gt;=B597)),AND(ISNUMBER(J597),J597&gt;=B597)),ISNUMBER(L597),L597&gt;=0),"OK","Revisar dados"),"Revisar dados"))</f>
      </c>
    </row>
    <row r="598">
      <c r="A598" s="6"/>
      <c r="B598" s="33" t="n"/>
      <c r="C598" s="8" t="n"/>
      <c r="D598" s="9" t="n"/>
      <c r="E598" s="10" t="n"/>
      <c r="F598" s="9" t="n"/>
      <c r="G598" s="8" t="n"/>
      <c r="H598" s="8" t="n"/>
      <c r="I598" s="8" t="n"/>
      <c r="J598" s="33" t="n"/>
      <c r="K598" s="33" t="n"/>
      <c r="L598" s="56" t="n"/>
      <c r="M598" s="32">
        <f>IF(P598&lt;&gt;"OK","",IF(H598="Cancelado","",IF(H598="Concluído",K598-B598,Resumo!$H$3-B598)))</f>
      </c>
      <c r="N598" s="6">
        <f>IF(P598="","",IF(P598&lt;&gt;"OK","Revisar dados",IF(H598="Cancelado","Cancelado",IF(H598="Concluído",IF(K598&gt;J598,"Concluído em atraso","Concluído"),IF(J598&lt;Resumo!$H$3,"Atrasado",IF(J598-Resumo!$H$3&lt;=3,"Vence em até 3 dias","No prazo"))))))</f>
      </c>
      <c r="O598" s="9" t="n"/>
      <c r="P598" s="9">
        <f>IF(COUNTA(A598:L598,O598)=0,"",IFERROR(IF(AND(A598&lt;&gt;"",COUNTIF($A$6:$A$1000,A598)=1,F598&lt;&gt;"",ISNUMBER(Resumo!$H$3),ISNUMBER(B598),B598&gt;=1,B598=INT(B598),B598&lt;=Resumo!$H$3,AND(COUNTIF(Listas!$C$6:$C$105,C598)&gt;=1,C598&lt;&gt;"",COUNTIF(Listas!$A$6:$A$105,G598)=1,G598&lt;&gt;"",OR(H598="A fazer",H598="Em andamento",H598="Aguardando cliente",H598="Aguardando pagamento",H598="Concluído",H598="Cancelado"),OR(I598="Alta",I598="Média",I598="Baixa")),IF(H598="Concluído",AND(ISNUMBER(K598),K598&gt;=B598,K598&lt;=Resumo!$H$3),IF(H598="Cancelado",OR(K598="",AND(ISNUMBER(K598),K598&gt;=B598,K598&lt;=Resumo!$H$3)),K598="")),IF(H598="Cancelado",OR(J598="",AND(ISNUMBER(J598),J598&gt;=B598)),AND(ISNUMBER(J598),J598&gt;=B598)),ISNUMBER(L598),L598&gt;=0),"OK","Revisar dados"),"Revisar dados"))</f>
      </c>
    </row>
    <row r="599">
      <c r="A599" s="13"/>
      <c r="B599" s="33" t="n"/>
      <c r="C599" s="8" t="n"/>
      <c r="D599" s="9" t="n"/>
      <c r="E599" s="10" t="n"/>
      <c r="F599" s="9" t="n"/>
      <c r="G599" s="8" t="n"/>
      <c r="H599" s="8" t="n"/>
      <c r="I599" s="8" t="n"/>
      <c r="J599" s="33" t="n"/>
      <c r="K599" s="33" t="n"/>
      <c r="L599" s="56" t="n"/>
      <c r="M599" s="34">
        <f>IF(P599&lt;&gt;"OK","",IF(H599="Cancelado","",IF(H599="Concluído",K599-B599,Resumo!$H$3-B599)))</f>
      </c>
      <c r="N599" s="13">
        <f>IF(P599="","",IF(P599&lt;&gt;"OK","Revisar dados",IF(H599="Cancelado","Cancelado",IF(H599="Concluído",IF(K599&gt;J599,"Concluído em atraso","Concluído"),IF(J599&lt;Resumo!$H$3,"Atrasado",IF(J599-Resumo!$H$3&lt;=3,"Vence em até 3 dias","No prazo"))))))</f>
      </c>
      <c r="O599" s="9" t="n"/>
      <c r="P599" s="9">
        <f>IF(COUNTA(A599:L599,O599)=0,"",IFERROR(IF(AND(A599&lt;&gt;"",COUNTIF($A$6:$A$1000,A599)=1,F599&lt;&gt;"",ISNUMBER(Resumo!$H$3),ISNUMBER(B599),B599&gt;=1,B599=INT(B599),B599&lt;=Resumo!$H$3,AND(COUNTIF(Listas!$C$6:$C$105,C599)&gt;=1,C599&lt;&gt;"",COUNTIF(Listas!$A$6:$A$105,G599)=1,G599&lt;&gt;"",OR(H599="A fazer",H599="Em andamento",H599="Aguardando cliente",H599="Aguardando pagamento",H599="Concluído",H599="Cancelado"),OR(I599="Alta",I599="Média",I599="Baixa")),IF(H599="Concluído",AND(ISNUMBER(K599),K599&gt;=B599,K599&lt;=Resumo!$H$3),IF(H599="Cancelado",OR(K599="",AND(ISNUMBER(K599),K599&gt;=B599,K599&lt;=Resumo!$H$3)),K599="")),IF(H599="Cancelado",OR(J599="",AND(ISNUMBER(J599),J599&gt;=B599)),AND(ISNUMBER(J599),J599&gt;=B599)),ISNUMBER(L599),L599&gt;=0),"OK","Revisar dados"),"Revisar dados"))</f>
      </c>
    </row>
    <row r="600">
      <c r="A600" s="6"/>
      <c r="B600" s="33" t="n"/>
      <c r="C600" s="8" t="n"/>
      <c r="D600" s="9" t="n"/>
      <c r="E600" s="10" t="n"/>
      <c r="F600" s="9" t="n"/>
      <c r="G600" s="8" t="n"/>
      <c r="H600" s="8" t="n"/>
      <c r="I600" s="8" t="n"/>
      <c r="J600" s="33" t="n"/>
      <c r="K600" s="33" t="n"/>
      <c r="L600" s="56" t="n"/>
      <c r="M600" s="32">
        <f>IF(P600&lt;&gt;"OK","",IF(H600="Cancelado","",IF(H600="Concluído",K600-B600,Resumo!$H$3-B600)))</f>
      </c>
      <c r="N600" s="6">
        <f>IF(P600="","",IF(P600&lt;&gt;"OK","Revisar dados",IF(H600="Cancelado","Cancelado",IF(H600="Concluído",IF(K600&gt;J600,"Concluído em atraso","Concluído"),IF(J600&lt;Resumo!$H$3,"Atrasado",IF(J600-Resumo!$H$3&lt;=3,"Vence em até 3 dias","No prazo"))))))</f>
      </c>
      <c r="O600" s="9" t="n"/>
      <c r="P600" s="9">
        <f>IF(COUNTA(A600:L600,O600)=0,"",IFERROR(IF(AND(A600&lt;&gt;"",COUNTIF($A$6:$A$1000,A600)=1,F600&lt;&gt;"",ISNUMBER(Resumo!$H$3),ISNUMBER(B600),B600&gt;=1,B600=INT(B600),B600&lt;=Resumo!$H$3,AND(COUNTIF(Listas!$C$6:$C$105,C600)&gt;=1,C600&lt;&gt;"",COUNTIF(Listas!$A$6:$A$105,G600)=1,G600&lt;&gt;"",OR(H600="A fazer",H600="Em andamento",H600="Aguardando cliente",H600="Aguardando pagamento",H600="Concluído",H600="Cancelado"),OR(I600="Alta",I600="Média",I600="Baixa")),IF(H600="Concluído",AND(ISNUMBER(K600),K600&gt;=B600,K600&lt;=Resumo!$H$3),IF(H600="Cancelado",OR(K600="",AND(ISNUMBER(K600),K600&gt;=B600,K600&lt;=Resumo!$H$3)),K600="")),IF(H600="Cancelado",OR(J600="",AND(ISNUMBER(J600),J600&gt;=B600)),AND(ISNUMBER(J600),J600&gt;=B600)),ISNUMBER(L600),L600&gt;=0),"OK","Revisar dados"),"Revisar dados"))</f>
      </c>
    </row>
    <row r="601">
      <c r="A601" s="13"/>
      <c r="B601" s="33" t="n"/>
      <c r="C601" s="8" t="n"/>
      <c r="D601" s="9" t="n"/>
      <c r="E601" s="10" t="n"/>
      <c r="F601" s="9" t="n"/>
      <c r="G601" s="8" t="n"/>
      <c r="H601" s="8" t="n"/>
      <c r="I601" s="8" t="n"/>
      <c r="J601" s="33" t="n"/>
      <c r="K601" s="33" t="n"/>
      <c r="L601" s="56" t="n"/>
      <c r="M601" s="34">
        <f>IF(P601&lt;&gt;"OK","",IF(H601="Cancelado","",IF(H601="Concluído",K601-B601,Resumo!$H$3-B601)))</f>
      </c>
      <c r="N601" s="13">
        <f>IF(P601="","",IF(P601&lt;&gt;"OK","Revisar dados",IF(H601="Cancelado","Cancelado",IF(H601="Concluído",IF(K601&gt;J601,"Concluído em atraso","Concluído"),IF(J601&lt;Resumo!$H$3,"Atrasado",IF(J601-Resumo!$H$3&lt;=3,"Vence em até 3 dias","No prazo"))))))</f>
      </c>
      <c r="O601" s="9" t="n"/>
      <c r="P601" s="9">
        <f>IF(COUNTA(A601:L601,O601)=0,"",IFERROR(IF(AND(A601&lt;&gt;"",COUNTIF($A$6:$A$1000,A601)=1,F601&lt;&gt;"",ISNUMBER(Resumo!$H$3),ISNUMBER(B601),B601&gt;=1,B601=INT(B601),B601&lt;=Resumo!$H$3,AND(COUNTIF(Listas!$C$6:$C$105,C601)&gt;=1,C601&lt;&gt;"",COUNTIF(Listas!$A$6:$A$105,G601)=1,G601&lt;&gt;"",OR(H601="A fazer",H601="Em andamento",H601="Aguardando cliente",H601="Aguardando pagamento",H601="Concluído",H601="Cancelado"),OR(I601="Alta",I601="Média",I601="Baixa")),IF(H601="Concluído",AND(ISNUMBER(K601),K601&gt;=B601,K601&lt;=Resumo!$H$3),IF(H601="Cancelado",OR(K601="",AND(ISNUMBER(K601),K601&gt;=B601,K601&lt;=Resumo!$H$3)),K601="")),IF(H601="Cancelado",OR(J601="",AND(ISNUMBER(J601),J601&gt;=B601)),AND(ISNUMBER(J601),J601&gt;=B601)),ISNUMBER(L601),L601&gt;=0),"OK","Revisar dados"),"Revisar dados"))</f>
      </c>
    </row>
    <row r="602">
      <c r="A602" s="6"/>
      <c r="B602" s="33" t="n"/>
      <c r="C602" s="8" t="n"/>
      <c r="D602" s="9" t="n"/>
      <c r="E602" s="10" t="n"/>
      <c r="F602" s="9" t="n"/>
      <c r="G602" s="8" t="n"/>
      <c r="H602" s="8" t="n"/>
      <c r="I602" s="8" t="n"/>
      <c r="J602" s="33" t="n"/>
      <c r="K602" s="33" t="n"/>
      <c r="L602" s="56" t="n"/>
      <c r="M602" s="32">
        <f>IF(P602&lt;&gt;"OK","",IF(H602="Cancelado","",IF(H602="Concluído",K602-B602,Resumo!$H$3-B602)))</f>
      </c>
      <c r="N602" s="6">
        <f>IF(P602="","",IF(P602&lt;&gt;"OK","Revisar dados",IF(H602="Cancelado","Cancelado",IF(H602="Concluído",IF(K602&gt;J602,"Concluído em atraso","Concluído"),IF(J602&lt;Resumo!$H$3,"Atrasado",IF(J602-Resumo!$H$3&lt;=3,"Vence em até 3 dias","No prazo"))))))</f>
      </c>
      <c r="O602" s="9" t="n"/>
      <c r="P602" s="9">
        <f>IF(COUNTA(A602:L602,O602)=0,"",IFERROR(IF(AND(A602&lt;&gt;"",COUNTIF($A$6:$A$1000,A602)=1,F602&lt;&gt;"",ISNUMBER(Resumo!$H$3),ISNUMBER(B602),B602&gt;=1,B602=INT(B602),B602&lt;=Resumo!$H$3,AND(COUNTIF(Listas!$C$6:$C$105,C602)&gt;=1,C602&lt;&gt;"",COUNTIF(Listas!$A$6:$A$105,G602)=1,G602&lt;&gt;"",OR(H602="A fazer",H602="Em andamento",H602="Aguardando cliente",H602="Aguardando pagamento",H602="Concluído",H602="Cancelado"),OR(I602="Alta",I602="Média",I602="Baixa")),IF(H602="Concluído",AND(ISNUMBER(K602),K602&gt;=B602,K602&lt;=Resumo!$H$3),IF(H602="Cancelado",OR(K602="",AND(ISNUMBER(K602),K602&gt;=B602,K602&lt;=Resumo!$H$3)),K602="")),IF(H602="Cancelado",OR(J602="",AND(ISNUMBER(J602),J602&gt;=B602)),AND(ISNUMBER(J602),J602&gt;=B602)),ISNUMBER(L602),L602&gt;=0),"OK","Revisar dados"),"Revisar dados"))</f>
      </c>
    </row>
    <row r="603">
      <c r="A603" s="13"/>
      <c r="B603" s="33" t="n"/>
      <c r="C603" s="8" t="n"/>
      <c r="D603" s="9" t="n"/>
      <c r="E603" s="10" t="n"/>
      <c r="F603" s="9" t="n"/>
      <c r="G603" s="8" t="n"/>
      <c r="H603" s="8" t="n"/>
      <c r="I603" s="8" t="n"/>
      <c r="J603" s="33" t="n"/>
      <c r="K603" s="33" t="n"/>
      <c r="L603" s="56" t="n"/>
      <c r="M603" s="34">
        <f>IF(P603&lt;&gt;"OK","",IF(H603="Cancelado","",IF(H603="Concluído",K603-B603,Resumo!$H$3-B603)))</f>
      </c>
      <c r="N603" s="13">
        <f>IF(P603="","",IF(P603&lt;&gt;"OK","Revisar dados",IF(H603="Cancelado","Cancelado",IF(H603="Concluído",IF(K603&gt;J603,"Concluído em atraso","Concluído"),IF(J603&lt;Resumo!$H$3,"Atrasado",IF(J603-Resumo!$H$3&lt;=3,"Vence em até 3 dias","No prazo"))))))</f>
      </c>
      <c r="O603" s="9" t="n"/>
      <c r="P603" s="9">
        <f>IF(COUNTA(A603:L603,O603)=0,"",IFERROR(IF(AND(A603&lt;&gt;"",COUNTIF($A$6:$A$1000,A603)=1,F603&lt;&gt;"",ISNUMBER(Resumo!$H$3),ISNUMBER(B603),B603&gt;=1,B603=INT(B603),B603&lt;=Resumo!$H$3,AND(COUNTIF(Listas!$C$6:$C$105,C603)&gt;=1,C603&lt;&gt;"",COUNTIF(Listas!$A$6:$A$105,G603)=1,G603&lt;&gt;"",OR(H603="A fazer",H603="Em andamento",H603="Aguardando cliente",H603="Aguardando pagamento",H603="Concluído",H603="Cancelado"),OR(I603="Alta",I603="Média",I603="Baixa")),IF(H603="Concluído",AND(ISNUMBER(K603),K603&gt;=B603,K603&lt;=Resumo!$H$3),IF(H603="Cancelado",OR(K603="",AND(ISNUMBER(K603),K603&gt;=B603,K603&lt;=Resumo!$H$3)),K603="")),IF(H603="Cancelado",OR(J603="",AND(ISNUMBER(J603),J603&gt;=B603)),AND(ISNUMBER(J603),J603&gt;=B603)),ISNUMBER(L603),L603&gt;=0),"OK","Revisar dados"),"Revisar dados"))</f>
      </c>
    </row>
    <row r="604">
      <c r="A604" s="6"/>
      <c r="B604" s="33" t="n"/>
      <c r="C604" s="8" t="n"/>
      <c r="D604" s="9" t="n"/>
      <c r="E604" s="10" t="n"/>
      <c r="F604" s="9" t="n"/>
      <c r="G604" s="8" t="n"/>
      <c r="H604" s="8" t="n"/>
      <c r="I604" s="8" t="n"/>
      <c r="J604" s="33" t="n"/>
      <c r="K604" s="33" t="n"/>
      <c r="L604" s="56" t="n"/>
      <c r="M604" s="32">
        <f>IF(P604&lt;&gt;"OK","",IF(H604="Cancelado","",IF(H604="Concluído",K604-B604,Resumo!$H$3-B604)))</f>
      </c>
      <c r="N604" s="6">
        <f>IF(P604="","",IF(P604&lt;&gt;"OK","Revisar dados",IF(H604="Cancelado","Cancelado",IF(H604="Concluído",IF(K604&gt;J604,"Concluído em atraso","Concluído"),IF(J604&lt;Resumo!$H$3,"Atrasado",IF(J604-Resumo!$H$3&lt;=3,"Vence em até 3 dias","No prazo"))))))</f>
      </c>
      <c r="O604" s="9" t="n"/>
      <c r="P604" s="9">
        <f>IF(COUNTA(A604:L604,O604)=0,"",IFERROR(IF(AND(A604&lt;&gt;"",COUNTIF($A$6:$A$1000,A604)=1,F604&lt;&gt;"",ISNUMBER(Resumo!$H$3),ISNUMBER(B604),B604&gt;=1,B604=INT(B604),B604&lt;=Resumo!$H$3,AND(COUNTIF(Listas!$C$6:$C$105,C604)&gt;=1,C604&lt;&gt;"",COUNTIF(Listas!$A$6:$A$105,G604)=1,G604&lt;&gt;"",OR(H604="A fazer",H604="Em andamento",H604="Aguardando cliente",H604="Aguardando pagamento",H604="Concluído",H604="Cancelado"),OR(I604="Alta",I604="Média",I604="Baixa")),IF(H604="Concluído",AND(ISNUMBER(K604),K604&gt;=B604,K604&lt;=Resumo!$H$3),IF(H604="Cancelado",OR(K604="",AND(ISNUMBER(K604),K604&gt;=B604,K604&lt;=Resumo!$H$3)),K604="")),IF(H604="Cancelado",OR(J604="",AND(ISNUMBER(J604),J604&gt;=B604)),AND(ISNUMBER(J604),J604&gt;=B604)),ISNUMBER(L604),L604&gt;=0),"OK","Revisar dados"),"Revisar dados"))</f>
      </c>
    </row>
    <row r="605">
      <c r="A605" s="13"/>
      <c r="B605" s="33" t="n"/>
      <c r="C605" s="8" t="n"/>
      <c r="D605" s="9" t="n"/>
      <c r="E605" s="10" t="n"/>
      <c r="F605" s="9" t="n"/>
      <c r="G605" s="8" t="n"/>
      <c r="H605" s="8" t="n"/>
      <c r="I605" s="8" t="n"/>
      <c r="J605" s="33" t="n"/>
      <c r="K605" s="33" t="n"/>
      <c r="L605" s="56" t="n"/>
      <c r="M605" s="34">
        <f>IF(P605&lt;&gt;"OK","",IF(H605="Cancelado","",IF(H605="Concluído",K605-B605,Resumo!$H$3-B605)))</f>
      </c>
      <c r="N605" s="13">
        <f>IF(P605="","",IF(P605&lt;&gt;"OK","Revisar dados",IF(H605="Cancelado","Cancelado",IF(H605="Concluído",IF(K605&gt;J605,"Concluído em atraso","Concluído"),IF(J605&lt;Resumo!$H$3,"Atrasado",IF(J605-Resumo!$H$3&lt;=3,"Vence em até 3 dias","No prazo"))))))</f>
      </c>
      <c r="O605" s="9" t="n"/>
      <c r="P605" s="9">
        <f>IF(COUNTA(A605:L605,O605)=0,"",IFERROR(IF(AND(A605&lt;&gt;"",COUNTIF($A$6:$A$1000,A605)=1,F605&lt;&gt;"",ISNUMBER(Resumo!$H$3),ISNUMBER(B605),B605&gt;=1,B605=INT(B605),B605&lt;=Resumo!$H$3,AND(COUNTIF(Listas!$C$6:$C$105,C605)&gt;=1,C605&lt;&gt;"",COUNTIF(Listas!$A$6:$A$105,G605)=1,G605&lt;&gt;"",OR(H605="A fazer",H605="Em andamento",H605="Aguardando cliente",H605="Aguardando pagamento",H605="Concluído",H605="Cancelado"),OR(I605="Alta",I605="Média",I605="Baixa")),IF(H605="Concluído",AND(ISNUMBER(K605),K605&gt;=B605,K605&lt;=Resumo!$H$3),IF(H605="Cancelado",OR(K605="",AND(ISNUMBER(K605),K605&gt;=B605,K605&lt;=Resumo!$H$3)),K605="")),IF(H605="Cancelado",OR(J605="",AND(ISNUMBER(J605),J605&gt;=B605)),AND(ISNUMBER(J605),J605&gt;=B605)),ISNUMBER(L605),L605&gt;=0),"OK","Revisar dados"),"Revisar dados"))</f>
      </c>
    </row>
    <row r="606">
      <c r="A606" s="6"/>
      <c r="B606" s="33" t="n"/>
      <c r="C606" s="8" t="n"/>
      <c r="D606" s="9" t="n"/>
      <c r="E606" s="10" t="n"/>
      <c r="F606" s="9" t="n"/>
      <c r="G606" s="8" t="n"/>
      <c r="H606" s="8" t="n"/>
      <c r="I606" s="8" t="n"/>
      <c r="J606" s="33" t="n"/>
      <c r="K606" s="33" t="n"/>
      <c r="L606" s="56" t="n"/>
      <c r="M606" s="32">
        <f>IF(P606&lt;&gt;"OK","",IF(H606="Cancelado","",IF(H606="Concluído",K606-B606,Resumo!$H$3-B606)))</f>
      </c>
      <c r="N606" s="6">
        <f>IF(P606="","",IF(P606&lt;&gt;"OK","Revisar dados",IF(H606="Cancelado","Cancelado",IF(H606="Concluído",IF(K606&gt;J606,"Concluído em atraso","Concluído"),IF(J606&lt;Resumo!$H$3,"Atrasado",IF(J606-Resumo!$H$3&lt;=3,"Vence em até 3 dias","No prazo"))))))</f>
      </c>
      <c r="O606" s="9" t="n"/>
      <c r="P606" s="9">
        <f>IF(COUNTA(A606:L606,O606)=0,"",IFERROR(IF(AND(A606&lt;&gt;"",COUNTIF($A$6:$A$1000,A606)=1,F606&lt;&gt;"",ISNUMBER(Resumo!$H$3),ISNUMBER(B606),B606&gt;=1,B606=INT(B606),B606&lt;=Resumo!$H$3,AND(COUNTIF(Listas!$C$6:$C$105,C606)&gt;=1,C606&lt;&gt;"",COUNTIF(Listas!$A$6:$A$105,G606)=1,G606&lt;&gt;"",OR(H606="A fazer",H606="Em andamento",H606="Aguardando cliente",H606="Aguardando pagamento",H606="Concluído",H606="Cancelado"),OR(I606="Alta",I606="Média",I606="Baixa")),IF(H606="Concluído",AND(ISNUMBER(K606),K606&gt;=B606,K606&lt;=Resumo!$H$3),IF(H606="Cancelado",OR(K606="",AND(ISNUMBER(K606),K606&gt;=B606,K606&lt;=Resumo!$H$3)),K606="")),IF(H606="Cancelado",OR(J606="",AND(ISNUMBER(J606),J606&gt;=B606)),AND(ISNUMBER(J606),J606&gt;=B606)),ISNUMBER(L606),L606&gt;=0),"OK","Revisar dados"),"Revisar dados"))</f>
      </c>
    </row>
    <row r="607">
      <c r="A607" s="13"/>
      <c r="B607" s="33" t="n"/>
      <c r="C607" s="8" t="n"/>
      <c r="D607" s="9" t="n"/>
      <c r="E607" s="10" t="n"/>
      <c r="F607" s="9" t="n"/>
      <c r="G607" s="8" t="n"/>
      <c r="H607" s="8" t="n"/>
      <c r="I607" s="8" t="n"/>
      <c r="J607" s="33" t="n"/>
      <c r="K607" s="33" t="n"/>
      <c r="L607" s="56" t="n"/>
      <c r="M607" s="34">
        <f>IF(P607&lt;&gt;"OK","",IF(H607="Cancelado","",IF(H607="Concluído",K607-B607,Resumo!$H$3-B607)))</f>
      </c>
      <c r="N607" s="13">
        <f>IF(P607="","",IF(P607&lt;&gt;"OK","Revisar dados",IF(H607="Cancelado","Cancelado",IF(H607="Concluído",IF(K607&gt;J607,"Concluído em atraso","Concluído"),IF(J607&lt;Resumo!$H$3,"Atrasado",IF(J607-Resumo!$H$3&lt;=3,"Vence em até 3 dias","No prazo"))))))</f>
      </c>
      <c r="O607" s="9" t="n"/>
      <c r="P607" s="9">
        <f>IF(COUNTA(A607:L607,O607)=0,"",IFERROR(IF(AND(A607&lt;&gt;"",COUNTIF($A$6:$A$1000,A607)=1,F607&lt;&gt;"",ISNUMBER(Resumo!$H$3),ISNUMBER(B607),B607&gt;=1,B607=INT(B607),B607&lt;=Resumo!$H$3,AND(COUNTIF(Listas!$C$6:$C$105,C607)&gt;=1,C607&lt;&gt;"",COUNTIF(Listas!$A$6:$A$105,G607)=1,G607&lt;&gt;"",OR(H607="A fazer",H607="Em andamento",H607="Aguardando cliente",H607="Aguardando pagamento",H607="Concluído",H607="Cancelado"),OR(I607="Alta",I607="Média",I607="Baixa")),IF(H607="Concluído",AND(ISNUMBER(K607),K607&gt;=B607,K607&lt;=Resumo!$H$3),IF(H607="Cancelado",OR(K607="",AND(ISNUMBER(K607),K607&gt;=B607,K607&lt;=Resumo!$H$3)),K607="")),IF(H607="Cancelado",OR(J607="",AND(ISNUMBER(J607),J607&gt;=B607)),AND(ISNUMBER(J607),J607&gt;=B607)),ISNUMBER(L607),L607&gt;=0),"OK","Revisar dados"),"Revisar dados"))</f>
      </c>
    </row>
    <row r="608">
      <c r="A608" s="6"/>
      <c r="B608" s="33" t="n"/>
      <c r="C608" s="8" t="n"/>
      <c r="D608" s="9" t="n"/>
      <c r="E608" s="10" t="n"/>
      <c r="F608" s="9" t="n"/>
      <c r="G608" s="8" t="n"/>
      <c r="H608" s="8" t="n"/>
      <c r="I608" s="8" t="n"/>
      <c r="J608" s="33" t="n"/>
      <c r="K608" s="33" t="n"/>
      <c r="L608" s="56" t="n"/>
      <c r="M608" s="32">
        <f>IF(P608&lt;&gt;"OK","",IF(H608="Cancelado","",IF(H608="Concluído",K608-B608,Resumo!$H$3-B608)))</f>
      </c>
      <c r="N608" s="6">
        <f>IF(P608="","",IF(P608&lt;&gt;"OK","Revisar dados",IF(H608="Cancelado","Cancelado",IF(H608="Concluído",IF(K608&gt;J608,"Concluído em atraso","Concluído"),IF(J608&lt;Resumo!$H$3,"Atrasado",IF(J608-Resumo!$H$3&lt;=3,"Vence em até 3 dias","No prazo"))))))</f>
      </c>
      <c r="O608" s="9" t="n"/>
      <c r="P608" s="9">
        <f>IF(COUNTA(A608:L608,O608)=0,"",IFERROR(IF(AND(A608&lt;&gt;"",COUNTIF($A$6:$A$1000,A608)=1,F608&lt;&gt;"",ISNUMBER(Resumo!$H$3),ISNUMBER(B608),B608&gt;=1,B608=INT(B608),B608&lt;=Resumo!$H$3,AND(COUNTIF(Listas!$C$6:$C$105,C608)&gt;=1,C608&lt;&gt;"",COUNTIF(Listas!$A$6:$A$105,G608)=1,G608&lt;&gt;"",OR(H608="A fazer",H608="Em andamento",H608="Aguardando cliente",H608="Aguardando pagamento",H608="Concluído",H608="Cancelado"),OR(I608="Alta",I608="Média",I608="Baixa")),IF(H608="Concluído",AND(ISNUMBER(K608),K608&gt;=B608,K608&lt;=Resumo!$H$3),IF(H608="Cancelado",OR(K608="",AND(ISNUMBER(K608),K608&gt;=B608,K608&lt;=Resumo!$H$3)),K608="")),IF(H608="Cancelado",OR(J608="",AND(ISNUMBER(J608),J608&gt;=B608)),AND(ISNUMBER(J608),J608&gt;=B608)),ISNUMBER(L608),L608&gt;=0),"OK","Revisar dados"),"Revisar dados"))</f>
      </c>
    </row>
    <row r="609">
      <c r="A609" s="13"/>
      <c r="B609" s="33" t="n"/>
      <c r="C609" s="8" t="n"/>
      <c r="D609" s="9" t="n"/>
      <c r="E609" s="10" t="n"/>
      <c r="F609" s="9" t="n"/>
      <c r="G609" s="8" t="n"/>
      <c r="H609" s="8" t="n"/>
      <c r="I609" s="8" t="n"/>
      <c r="J609" s="33" t="n"/>
      <c r="K609" s="33" t="n"/>
      <c r="L609" s="56" t="n"/>
      <c r="M609" s="34">
        <f>IF(P609&lt;&gt;"OK","",IF(H609="Cancelado","",IF(H609="Concluído",K609-B609,Resumo!$H$3-B609)))</f>
      </c>
      <c r="N609" s="13">
        <f>IF(P609="","",IF(P609&lt;&gt;"OK","Revisar dados",IF(H609="Cancelado","Cancelado",IF(H609="Concluído",IF(K609&gt;J609,"Concluído em atraso","Concluído"),IF(J609&lt;Resumo!$H$3,"Atrasado",IF(J609-Resumo!$H$3&lt;=3,"Vence em até 3 dias","No prazo"))))))</f>
      </c>
      <c r="O609" s="9" t="n"/>
      <c r="P609" s="9">
        <f>IF(COUNTA(A609:L609,O609)=0,"",IFERROR(IF(AND(A609&lt;&gt;"",COUNTIF($A$6:$A$1000,A609)=1,F609&lt;&gt;"",ISNUMBER(Resumo!$H$3),ISNUMBER(B609),B609&gt;=1,B609=INT(B609),B609&lt;=Resumo!$H$3,AND(COUNTIF(Listas!$C$6:$C$105,C609)&gt;=1,C609&lt;&gt;"",COUNTIF(Listas!$A$6:$A$105,G609)=1,G609&lt;&gt;"",OR(H609="A fazer",H609="Em andamento",H609="Aguardando cliente",H609="Aguardando pagamento",H609="Concluído",H609="Cancelado"),OR(I609="Alta",I609="Média",I609="Baixa")),IF(H609="Concluído",AND(ISNUMBER(K609),K609&gt;=B609,K609&lt;=Resumo!$H$3),IF(H609="Cancelado",OR(K609="",AND(ISNUMBER(K609),K609&gt;=B609,K609&lt;=Resumo!$H$3)),K609="")),IF(H609="Cancelado",OR(J609="",AND(ISNUMBER(J609),J609&gt;=B609)),AND(ISNUMBER(J609),J609&gt;=B609)),ISNUMBER(L609),L609&gt;=0),"OK","Revisar dados"),"Revisar dados"))</f>
      </c>
    </row>
    <row r="610">
      <c r="A610" s="6"/>
      <c r="B610" s="33" t="n"/>
      <c r="C610" s="8" t="n"/>
      <c r="D610" s="9" t="n"/>
      <c r="E610" s="10" t="n"/>
      <c r="F610" s="9" t="n"/>
      <c r="G610" s="8" t="n"/>
      <c r="H610" s="8" t="n"/>
      <c r="I610" s="8" t="n"/>
      <c r="J610" s="33" t="n"/>
      <c r="K610" s="33" t="n"/>
      <c r="L610" s="56" t="n"/>
      <c r="M610" s="32">
        <f>IF(P610&lt;&gt;"OK","",IF(H610="Cancelado","",IF(H610="Concluído",K610-B610,Resumo!$H$3-B610)))</f>
      </c>
      <c r="N610" s="6">
        <f>IF(P610="","",IF(P610&lt;&gt;"OK","Revisar dados",IF(H610="Cancelado","Cancelado",IF(H610="Concluído",IF(K610&gt;J610,"Concluído em atraso","Concluído"),IF(J610&lt;Resumo!$H$3,"Atrasado",IF(J610-Resumo!$H$3&lt;=3,"Vence em até 3 dias","No prazo"))))))</f>
      </c>
      <c r="O610" s="9" t="n"/>
      <c r="P610" s="9">
        <f>IF(COUNTA(A610:L610,O610)=0,"",IFERROR(IF(AND(A610&lt;&gt;"",COUNTIF($A$6:$A$1000,A610)=1,F610&lt;&gt;"",ISNUMBER(Resumo!$H$3),ISNUMBER(B610),B610&gt;=1,B610=INT(B610),B610&lt;=Resumo!$H$3,AND(COUNTIF(Listas!$C$6:$C$105,C610)&gt;=1,C610&lt;&gt;"",COUNTIF(Listas!$A$6:$A$105,G610)=1,G610&lt;&gt;"",OR(H610="A fazer",H610="Em andamento",H610="Aguardando cliente",H610="Aguardando pagamento",H610="Concluído",H610="Cancelado"),OR(I610="Alta",I610="Média",I610="Baixa")),IF(H610="Concluído",AND(ISNUMBER(K610),K610&gt;=B610,K610&lt;=Resumo!$H$3),IF(H610="Cancelado",OR(K610="",AND(ISNUMBER(K610),K610&gt;=B610,K610&lt;=Resumo!$H$3)),K610="")),IF(H610="Cancelado",OR(J610="",AND(ISNUMBER(J610),J610&gt;=B610)),AND(ISNUMBER(J610),J610&gt;=B610)),ISNUMBER(L610),L610&gt;=0),"OK","Revisar dados"),"Revisar dados"))</f>
      </c>
    </row>
    <row r="611">
      <c r="A611" s="13"/>
      <c r="B611" s="33" t="n"/>
      <c r="C611" s="8" t="n"/>
      <c r="D611" s="9" t="n"/>
      <c r="E611" s="10" t="n"/>
      <c r="F611" s="9" t="n"/>
      <c r="G611" s="8" t="n"/>
      <c r="H611" s="8" t="n"/>
      <c r="I611" s="8" t="n"/>
      <c r="J611" s="33" t="n"/>
      <c r="K611" s="33" t="n"/>
      <c r="L611" s="56" t="n"/>
      <c r="M611" s="34">
        <f>IF(P611&lt;&gt;"OK","",IF(H611="Cancelado","",IF(H611="Concluído",K611-B611,Resumo!$H$3-B611)))</f>
      </c>
      <c r="N611" s="13">
        <f>IF(P611="","",IF(P611&lt;&gt;"OK","Revisar dados",IF(H611="Cancelado","Cancelado",IF(H611="Concluído",IF(K611&gt;J611,"Concluído em atraso","Concluído"),IF(J611&lt;Resumo!$H$3,"Atrasado",IF(J611-Resumo!$H$3&lt;=3,"Vence em até 3 dias","No prazo"))))))</f>
      </c>
      <c r="O611" s="9" t="n"/>
      <c r="P611" s="9">
        <f>IF(COUNTA(A611:L611,O611)=0,"",IFERROR(IF(AND(A611&lt;&gt;"",COUNTIF($A$6:$A$1000,A611)=1,F611&lt;&gt;"",ISNUMBER(Resumo!$H$3),ISNUMBER(B611),B611&gt;=1,B611=INT(B611),B611&lt;=Resumo!$H$3,AND(COUNTIF(Listas!$C$6:$C$105,C611)&gt;=1,C611&lt;&gt;"",COUNTIF(Listas!$A$6:$A$105,G611)=1,G611&lt;&gt;"",OR(H611="A fazer",H611="Em andamento",H611="Aguardando cliente",H611="Aguardando pagamento",H611="Concluído",H611="Cancelado"),OR(I611="Alta",I611="Média",I611="Baixa")),IF(H611="Concluído",AND(ISNUMBER(K611),K611&gt;=B611,K611&lt;=Resumo!$H$3),IF(H611="Cancelado",OR(K611="",AND(ISNUMBER(K611),K611&gt;=B611,K611&lt;=Resumo!$H$3)),K611="")),IF(H611="Cancelado",OR(J611="",AND(ISNUMBER(J611),J611&gt;=B611)),AND(ISNUMBER(J611),J611&gt;=B611)),ISNUMBER(L611),L611&gt;=0),"OK","Revisar dados"),"Revisar dados"))</f>
      </c>
    </row>
    <row r="612">
      <c r="A612" s="6"/>
      <c r="B612" s="33" t="n"/>
      <c r="C612" s="8" t="n"/>
      <c r="D612" s="9" t="n"/>
      <c r="E612" s="10" t="n"/>
      <c r="F612" s="9" t="n"/>
      <c r="G612" s="8" t="n"/>
      <c r="H612" s="8" t="n"/>
      <c r="I612" s="8" t="n"/>
      <c r="J612" s="33" t="n"/>
      <c r="K612" s="33" t="n"/>
      <c r="L612" s="56" t="n"/>
      <c r="M612" s="32">
        <f>IF(P612&lt;&gt;"OK","",IF(H612="Cancelado","",IF(H612="Concluído",K612-B612,Resumo!$H$3-B612)))</f>
      </c>
      <c r="N612" s="6">
        <f>IF(P612="","",IF(P612&lt;&gt;"OK","Revisar dados",IF(H612="Cancelado","Cancelado",IF(H612="Concluído",IF(K612&gt;J612,"Concluído em atraso","Concluído"),IF(J612&lt;Resumo!$H$3,"Atrasado",IF(J612-Resumo!$H$3&lt;=3,"Vence em até 3 dias","No prazo"))))))</f>
      </c>
      <c r="O612" s="9" t="n"/>
      <c r="P612" s="9">
        <f>IF(COUNTA(A612:L612,O612)=0,"",IFERROR(IF(AND(A612&lt;&gt;"",COUNTIF($A$6:$A$1000,A612)=1,F612&lt;&gt;"",ISNUMBER(Resumo!$H$3),ISNUMBER(B612),B612&gt;=1,B612=INT(B612),B612&lt;=Resumo!$H$3,AND(COUNTIF(Listas!$C$6:$C$105,C612)&gt;=1,C612&lt;&gt;"",COUNTIF(Listas!$A$6:$A$105,G612)=1,G612&lt;&gt;"",OR(H612="A fazer",H612="Em andamento",H612="Aguardando cliente",H612="Aguardando pagamento",H612="Concluído",H612="Cancelado"),OR(I612="Alta",I612="Média",I612="Baixa")),IF(H612="Concluído",AND(ISNUMBER(K612),K612&gt;=B612,K612&lt;=Resumo!$H$3),IF(H612="Cancelado",OR(K612="",AND(ISNUMBER(K612),K612&gt;=B612,K612&lt;=Resumo!$H$3)),K612="")),IF(H612="Cancelado",OR(J612="",AND(ISNUMBER(J612),J612&gt;=B612)),AND(ISNUMBER(J612),J612&gt;=B612)),ISNUMBER(L612),L612&gt;=0),"OK","Revisar dados"),"Revisar dados"))</f>
      </c>
    </row>
    <row r="613">
      <c r="A613" s="13"/>
      <c r="B613" s="33" t="n"/>
      <c r="C613" s="8" t="n"/>
      <c r="D613" s="9" t="n"/>
      <c r="E613" s="10" t="n"/>
      <c r="F613" s="9" t="n"/>
      <c r="G613" s="8" t="n"/>
      <c r="H613" s="8" t="n"/>
      <c r="I613" s="8" t="n"/>
      <c r="J613" s="33" t="n"/>
      <c r="K613" s="33" t="n"/>
      <c r="L613" s="56" t="n"/>
      <c r="M613" s="34">
        <f>IF(P613&lt;&gt;"OK","",IF(H613="Cancelado","",IF(H613="Concluído",K613-B613,Resumo!$H$3-B613)))</f>
      </c>
      <c r="N613" s="13">
        <f>IF(P613="","",IF(P613&lt;&gt;"OK","Revisar dados",IF(H613="Cancelado","Cancelado",IF(H613="Concluído",IF(K613&gt;J613,"Concluído em atraso","Concluído"),IF(J613&lt;Resumo!$H$3,"Atrasado",IF(J613-Resumo!$H$3&lt;=3,"Vence em até 3 dias","No prazo"))))))</f>
      </c>
      <c r="O613" s="9" t="n"/>
      <c r="P613" s="9">
        <f>IF(COUNTA(A613:L613,O613)=0,"",IFERROR(IF(AND(A613&lt;&gt;"",COUNTIF($A$6:$A$1000,A613)=1,F613&lt;&gt;"",ISNUMBER(Resumo!$H$3),ISNUMBER(B613),B613&gt;=1,B613=INT(B613),B613&lt;=Resumo!$H$3,AND(COUNTIF(Listas!$C$6:$C$105,C613)&gt;=1,C613&lt;&gt;"",COUNTIF(Listas!$A$6:$A$105,G613)=1,G613&lt;&gt;"",OR(H613="A fazer",H613="Em andamento",H613="Aguardando cliente",H613="Aguardando pagamento",H613="Concluído",H613="Cancelado"),OR(I613="Alta",I613="Média",I613="Baixa")),IF(H613="Concluído",AND(ISNUMBER(K613),K613&gt;=B613,K613&lt;=Resumo!$H$3),IF(H613="Cancelado",OR(K613="",AND(ISNUMBER(K613),K613&gt;=B613,K613&lt;=Resumo!$H$3)),K613="")),IF(H613="Cancelado",OR(J613="",AND(ISNUMBER(J613),J613&gt;=B613)),AND(ISNUMBER(J613),J613&gt;=B613)),ISNUMBER(L613),L613&gt;=0),"OK","Revisar dados"),"Revisar dados"))</f>
      </c>
    </row>
    <row r="614">
      <c r="A614" s="6"/>
      <c r="B614" s="33" t="n"/>
      <c r="C614" s="8" t="n"/>
      <c r="D614" s="9" t="n"/>
      <c r="E614" s="10" t="n"/>
      <c r="F614" s="9" t="n"/>
      <c r="G614" s="8" t="n"/>
      <c r="H614" s="8" t="n"/>
      <c r="I614" s="8" t="n"/>
      <c r="J614" s="33" t="n"/>
      <c r="K614" s="33" t="n"/>
      <c r="L614" s="56" t="n"/>
      <c r="M614" s="32">
        <f>IF(P614&lt;&gt;"OK","",IF(H614="Cancelado","",IF(H614="Concluído",K614-B614,Resumo!$H$3-B614)))</f>
      </c>
      <c r="N614" s="6">
        <f>IF(P614="","",IF(P614&lt;&gt;"OK","Revisar dados",IF(H614="Cancelado","Cancelado",IF(H614="Concluído",IF(K614&gt;J614,"Concluído em atraso","Concluído"),IF(J614&lt;Resumo!$H$3,"Atrasado",IF(J614-Resumo!$H$3&lt;=3,"Vence em até 3 dias","No prazo"))))))</f>
      </c>
      <c r="O614" s="9" t="n"/>
      <c r="P614" s="9">
        <f>IF(COUNTA(A614:L614,O614)=0,"",IFERROR(IF(AND(A614&lt;&gt;"",COUNTIF($A$6:$A$1000,A614)=1,F614&lt;&gt;"",ISNUMBER(Resumo!$H$3),ISNUMBER(B614),B614&gt;=1,B614=INT(B614),B614&lt;=Resumo!$H$3,AND(COUNTIF(Listas!$C$6:$C$105,C614)&gt;=1,C614&lt;&gt;"",COUNTIF(Listas!$A$6:$A$105,G614)=1,G614&lt;&gt;"",OR(H614="A fazer",H614="Em andamento",H614="Aguardando cliente",H614="Aguardando pagamento",H614="Concluído",H614="Cancelado"),OR(I614="Alta",I614="Média",I614="Baixa")),IF(H614="Concluído",AND(ISNUMBER(K614),K614&gt;=B614,K614&lt;=Resumo!$H$3),IF(H614="Cancelado",OR(K614="",AND(ISNUMBER(K614),K614&gt;=B614,K614&lt;=Resumo!$H$3)),K614="")),IF(H614="Cancelado",OR(J614="",AND(ISNUMBER(J614),J614&gt;=B614)),AND(ISNUMBER(J614),J614&gt;=B614)),ISNUMBER(L614),L614&gt;=0),"OK","Revisar dados"),"Revisar dados"))</f>
      </c>
    </row>
    <row r="615">
      <c r="A615" s="13"/>
      <c r="B615" s="33" t="n"/>
      <c r="C615" s="8" t="n"/>
      <c r="D615" s="9" t="n"/>
      <c r="E615" s="10" t="n"/>
      <c r="F615" s="9" t="n"/>
      <c r="G615" s="8" t="n"/>
      <c r="H615" s="8" t="n"/>
      <c r="I615" s="8" t="n"/>
      <c r="J615" s="33" t="n"/>
      <c r="K615" s="33" t="n"/>
      <c r="L615" s="56" t="n"/>
      <c r="M615" s="34">
        <f>IF(P615&lt;&gt;"OK","",IF(H615="Cancelado","",IF(H615="Concluído",K615-B615,Resumo!$H$3-B615)))</f>
      </c>
      <c r="N615" s="13">
        <f>IF(P615="","",IF(P615&lt;&gt;"OK","Revisar dados",IF(H615="Cancelado","Cancelado",IF(H615="Concluído",IF(K615&gt;J615,"Concluído em atraso","Concluído"),IF(J615&lt;Resumo!$H$3,"Atrasado",IF(J615-Resumo!$H$3&lt;=3,"Vence em até 3 dias","No prazo"))))))</f>
      </c>
      <c r="O615" s="9" t="n"/>
      <c r="P615" s="9">
        <f>IF(COUNTA(A615:L615,O615)=0,"",IFERROR(IF(AND(A615&lt;&gt;"",COUNTIF($A$6:$A$1000,A615)=1,F615&lt;&gt;"",ISNUMBER(Resumo!$H$3),ISNUMBER(B615),B615&gt;=1,B615=INT(B615),B615&lt;=Resumo!$H$3,AND(COUNTIF(Listas!$C$6:$C$105,C615)&gt;=1,C615&lt;&gt;"",COUNTIF(Listas!$A$6:$A$105,G615)=1,G615&lt;&gt;"",OR(H615="A fazer",H615="Em andamento",H615="Aguardando cliente",H615="Aguardando pagamento",H615="Concluído",H615="Cancelado"),OR(I615="Alta",I615="Média",I615="Baixa")),IF(H615="Concluído",AND(ISNUMBER(K615),K615&gt;=B615,K615&lt;=Resumo!$H$3),IF(H615="Cancelado",OR(K615="",AND(ISNUMBER(K615),K615&gt;=B615,K615&lt;=Resumo!$H$3)),K615="")),IF(H615="Cancelado",OR(J615="",AND(ISNUMBER(J615),J615&gt;=B615)),AND(ISNUMBER(J615),J615&gt;=B615)),ISNUMBER(L615),L615&gt;=0),"OK","Revisar dados"),"Revisar dados"))</f>
      </c>
    </row>
    <row r="616">
      <c r="A616" s="6"/>
      <c r="B616" s="33" t="n"/>
      <c r="C616" s="8" t="n"/>
      <c r="D616" s="9" t="n"/>
      <c r="E616" s="10" t="n"/>
      <c r="F616" s="9" t="n"/>
      <c r="G616" s="8" t="n"/>
      <c r="H616" s="8" t="n"/>
      <c r="I616" s="8" t="n"/>
      <c r="J616" s="33" t="n"/>
      <c r="K616" s="33" t="n"/>
      <c r="L616" s="56" t="n"/>
      <c r="M616" s="32">
        <f>IF(P616&lt;&gt;"OK","",IF(H616="Cancelado","",IF(H616="Concluído",K616-B616,Resumo!$H$3-B616)))</f>
      </c>
      <c r="N616" s="6">
        <f>IF(P616="","",IF(P616&lt;&gt;"OK","Revisar dados",IF(H616="Cancelado","Cancelado",IF(H616="Concluído",IF(K616&gt;J616,"Concluído em atraso","Concluído"),IF(J616&lt;Resumo!$H$3,"Atrasado",IF(J616-Resumo!$H$3&lt;=3,"Vence em até 3 dias","No prazo"))))))</f>
      </c>
      <c r="O616" s="9" t="n"/>
      <c r="P616" s="9">
        <f>IF(COUNTA(A616:L616,O616)=0,"",IFERROR(IF(AND(A616&lt;&gt;"",COUNTIF($A$6:$A$1000,A616)=1,F616&lt;&gt;"",ISNUMBER(Resumo!$H$3),ISNUMBER(B616),B616&gt;=1,B616=INT(B616),B616&lt;=Resumo!$H$3,AND(COUNTIF(Listas!$C$6:$C$105,C616)&gt;=1,C616&lt;&gt;"",COUNTIF(Listas!$A$6:$A$105,G616)=1,G616&lt;&gt;"",OR(H616="A fazer",H616="Em andamento",H616="Aguardando cliente",H616="Aguardando pagamento",H616="Concluído",H616="Cancelado"),OR(I616="Alta",I616="Média",I616="Baixa")),IF(H616="Concluído",AND(ISNUMBER(K616),K616&gt;=B616,K616&lt;=Resumo!$H$3),IF(H616="Cancelado",OR(K616="",AND(ISNUMBER(K616),K616&gt;=B616,K616&lt;=Resumo!$H$3)),K616="")),IF(H616="Cancelado",OR(J616="",AND(ISNUMBER(J616),J616&gt;=B616)),AND(ISNUMBER(J616),J616&gt;=B616)),ISNUMBER(L616),L616&gt;=0),"OK","Revisar dados"),"Revisar dados"))</f>
      </c>
    </row>
    <row r="617">
      <c r="A617" s="13"/>
      <c r="B617" s="33" t="n"/>
      <c r="C617" s="8" t="n"/>
      <c r="D617" s="9" t="n"/>
      <c r="E617" s="10" t="n"/>
      <c r="F617" s="9" t="n"/>
      <c r="G617" s="8" t="n"/>
      <c r="H617" s="8" t="n"/>
      <c r="I617" s="8" t="n"/>
      <c r="J617" s="33" t="n"/>
      <c r="K617" s="33" t="n"/>
      <c r="L617" s="56" t="n"/>
      <c r="M617" s="34">
        <f>IF(P617&lt;&gt;"OK","",IF(H617="Cancelado","",IF(H617="Concluído",K617-B617,Resumo!$H$3-B617)))</f>
      </c>
      <c r="N617" s="13">
        <f>IF(P617="","",IF(P617&lt;&gt;"OK","Revisar dados",IF(H617="Cancelado","Cancelado",IF(H617="Concluído",IF(K617&gt;J617,"Concluído em atraso","Concluído"),IF(J617&lt;Resumo!$H$3,"Atrasado",IF(J617-Resumo!$H$3&lt;=3,"Vence em até 3 dias","No prazo"))))))</f>
      </c>
      <c r="O617" s="9" t="n"/>
      <c r="P617" s="9">
        <f>IF(COUNTA(A617:L617,O617)=0,"",IFERROR(IF(AND(A617&lt;&gt;"",COUNTIF($A$6:$A$1000,A617)=1,F617&lt;&gt;"",ISNUMBER(Resumo!$H$3),ISNUMBER(B617),B617&gt;=1,B617=INT(B617),B617&lt;=Resumo!$H$3,AND(COUNTIF(Listas!$C$6:$C$105,C617)&gt;=1,C617&lt;&gt;"",COUNTIF(Listas!$A$6:$A$105,G617)=1,G617&lt;&gt;"",OR(H617="A fazer",H617="Em andamento",H617="Aguardando cliente",H617="Aguardando pagamento",H617="Concluído",H617="Cancelado"),OR(I617="Alta",I617="Média",I617="Baixa")),IF(H617="Concluído",AND(ISNUMBER(K617),K617&gt;=B617,K617&lt;=Resumo!$H$3),IF(H617="Cancelado",OR(K617="",AND(ISNUMBER(K617),K617&gt;=B617,K617&lt;=Resumo!$H$3)),K617="")),IF(H617="Cancelado",OR(J617="",AND(ISNUMBER(J617),J617&gt;=B617)),AND(ISNUMBER(J617),J617&gt;=B617)),ISNUMBER(L617),L617&gt;=0),"OK","Revisar dados"),"Revisar dados"))</f>
      </c>
    </row>
    <row r="618">
      <c r="A618" s="6"/>
      <c r="B618" s="33" t="n"/>
      <c r="C618" s="8" t="n"/>
      <c r="D618" s="9" t="n"/>
      <c r="E618" s="10" t="n"/>
      <c r="F618" s="9" t="n"/>
      <c r="G618" s="8" t="n"/>
      <c r="H618" s="8" t="n"/>
      <c r="I618" s="8" t="n"/>
      <c r="J618" s="33" t="n"/>
      <c r="K618" s="33" t="n"/>
      <c r="L618" s="56" t="n"/>
      <c r="M618" s="32">
        <f>IF(P618&lt;&gt;"OK","",IF(H618="Cancelado","",IF(H618="Concluído",K618-B618,Resumo!$H$3-B618)))</f>
      </c>
      <c r="N618" s="6">
        <f>IF(P618="","",IF(P618&lt;&gt;"OK","Revisar dados",IF(H618="Cancelado","Cancelado",IF(H618="Concluído",IF(K618&gt;J618,"Concluído em atraso","Concluído"),IF(J618&lt;Resumo!$H$3,"Atrasado",IF(J618-Resumo!$H$3&lt;=3,"Vence em até 3 dias","No prazo"))))))</f>
      </c>
      <c r="O618" s="9" t="n"/>
      <c r="P618" s="9">
        <f>IF(COUNTA(A618:L618,O618)=0,"",IFERROR(IF(AND(A618&lt;&gt;"",COUNTIF($A$6:$A$1000,A618)=1,F618&lt;&gt;"",ISNUMBER(Resumo!$H$3),ISNUMBER(B618),B618&gt;=1,B618=INT(B618),B618&lt;=Resumo!$H$3,AND(COUNTIF(Listas!$C$6:$C$105,C618)&gt;=1,C618&lt;&gt;"",COUNTIF(Listas!$A$6:$A$105,G618)=1,G618&lt;&gt;"",OR(H618="A fazer",H618="Em andamento",H618="Aguardando cliente",H618="Aguardando pagamento",H618="Concluído",H618="Cancelado"),OR(I618="Alta",I618="Média",I618="Baixa")),IF(H618="Concluído",AND(ISNUMBER(K618),K618&gt;=B618,K618&lt;=Resumo!$H$3),IF(H618="Cancelado",OR(K618="",AND(ISNUMBER(K618),K618&gt;=B618,K618&lt;=Resumo!$H$3)),K618="")),IF(H618="Cancelado",OR(J618="",AND(ISNUMBER(J618),J618&gt;=B618)),AND(ISNUMBER(J618),J618&gt;=B618)),ISNUMBER(L618),L618&gt;=0),"OK","Revisar dados"),"Revisar dados"))</f>
      </c>
    </row>
    <row r="619">
      <c r="A619" s="13"/>
      <c r="B619" s="33" t="n"/>
      <c r="C619" s="8" t="n"/>
      <c r="D619" s="9" t="n"/>
      <c r="E619" s="10" t="n"/>
      <c r="F619" s="9" t="n"/>
      <c r="G619" s="8" t="n"/>
      <c r="H619" s="8" t="n"/>
      <c r="I619" s="8" t="n"/>
      <c r="J619" s="33" t="n"/>
      <c r="K619" s="33" t="n"/>
      <c r="L619" s="56" t="n"/>
      <c r="M619" s="34">
        <f>IF(P619&lt;&gt;"OK","",IF(H619="Cancelado","",IF(H619="Concluído",K619-B619,Resumo!$H$3-B619)))</f>
      </c>
      <c r="N619" s="13">
        <f>IF(P619="","",IF(P619&lt;&gt;"OK","Revisar dados",IF(H619="Cancelado","Cancelado",IF(H619="Concluído",IF(K619&gt;J619,"Concluído em atraso","Concluído"),IF(J619&lt;Resumo!$H$3,"Atrasado",IF(J619-Resumo!$H$3&lt;=3,"Vence em até 3 dias","No prazo"))))))</f>
      </c>
      <c r="O619" s="9" t="n"/>
      <c r="P619" s="9">
        <f>IF(COUNTA(A619:L619,O619)=0,"",IFERROR(IF(AND(A619&lt;&gt;"",COUNTIF($A$6:$A$1000,A619)=1,F619&lt;&gt;"",ISNUMBER(Resumo!$H$3),ISNUMBER(B619),B619&gt;=1,B619=INT(B619),B619&lt;=Resumo!$H$3,AND(COUNTIF(Listas!$C$6:$C$105,C619)&gt;=1,C619&lt;&gt;"",COUNTIF(Listas!$A$6:$A$105,G619)=1,G619&lt;&gt;"",OR(H619="A fazer",H619="Em andamento",H619="Aguardando cliente",H619="Aguardando pagamento",H619="Concluído",H619="Cancelado"),OR(I619="Alta",I619="Média",I619="Baixa")),IF(H619="Concluído",AND(ISNUMBER(K619),K619&gt;=B619,K619&lt;=Resumo!$H$3),IF(H619="Cancelado",OR(K619="",AND(ISNUMBER(K619),K619&gt;=B619,K619&lt;=Resumo!$H$3)),K619="")),IF(H619="Cancelado",OR(J619="",AND(ISNUMBER(J619),J619&gt;=B619)),AND(ISNUMBER(J619),J619&gt;=B619)),ISNUMBER(L619),L619&gt;=0),"OK","Revisar dados"),"Revisar dados"))</f>
      </c>
    </row>
    <row r="620">
      <c r="A620" s="6"/>
      <c r="B620" s="33" t="n"/>
      <c r="C620" s="8" t="n"/>
      <c r="D620" s="9" t="n"/>
      <c r="E620" s="10" t="n"/>
      <c r="F620" s="9" t="n"/>
      <c r="G620" s="8" t="n"/>
      <c r="H620" s="8" t="n"/>
      <c r="I620" s="8" t="n"/>
      <c r="J620" s="33" t="n"/>
      <c r="K620" s="33" t="n"/>
      <c r="L620" s="56" t="n"/>
      <c r="M620" s="32">
        <f>IF(P620&lt;&gt;"OK","",IF(H620="Cancelado","",IF(H620="Concluído",K620-B620,Resumo!$H$3-B620)))</f>
      </c>
      <c r="N620" s="6">
        <f>IF(P620="","",IF(P620&lt;&gt;"OK","Revisar dados",IF(H620="Cancelado","Cancelado",IF(H620="Concluído",IF(K620&gt;J620,"Concluído em atraso","Concluído"),IF(J620&lt;Resumo!$H$3,"Atrasado",IF(J620-Resumo!$H$3&lt;=3,"Vence em até 3 dias","No prazo"))))))</f>
      </c>
      <c r="O620" s="9" t="n"/>
      <c r="P620" s="9">
        <f>IF(COUNTA(A620:L620,O620)=0,"",IFERROR(IF(AND(A620&lt;&gt;"",COUNTIF($A$6:$A$1000,A620)=1,F620&lt;&gt;"",ISNUMBER(Resumo!$H$3),ISNUMBER(B620),B620&gt;=1,B620=INT(B620),B620&lt;=Resumo!$H$3,AND(COUNTIF(Listas!$C$6:$C$105,C620)&gt;=1,C620&lt;&gt;"",COUNTIF(Listas!$A$6:$A$105,G620)=1,G620&lt;&gt;"",OR(H620="A fazer",H620="Em andamento",H620="Aguardando cliente",H620="Aguardando pagamento",H620="Concluído",H620="Cancelado"),OR(I620="Alta",I620="Média",I620="Baixa")),IF(H620="Concluído",AND(ISNUMBER(K620),K620&gt;=B620,K620&lt;=Resumo!$H$3),IF(H620="Cancelado",OR(K620="",AND(ISNUMBER(K620),K620&gt;=B620,K620&lt;=Resumo!$H$3)),K620="")),IF(H620="Cancelado",OR(J620="",AND(ISNUMBER(J620),J620&gt;=B620)),AND(ISNUMBER(J620),J620&gt;=B620)),ISNUMBER(L620),L620&gt;=0),"OK","Revisar dados"),"Revisar dados"))</f>
      </c>
    </row>
    <row r="621">
      <c r="A621" s="13"/>
      <c r="B621" s="33" t="n"/>
      <c r="C621" s="8" t="n"/>
      <c r="D621" s="9" t="n"/>
      <c r="E621" s="10" t="n"/>
      <c r="F621" s="9" t="n"/>
      <c r="G621" s="8" t="n"/>
      <c r="H621" s="8" t="n"/>
      <c r="I621" s="8" t="n"/>
      <c r="J621" s="33" t="n"/>
      <c r="K621" s="33" t="n"/>
      <c r="L621" s="56" t="n"/>
      <c r="M621" s="34">
        <f>IF(P621&lt;&gt;"OK","",IF(H621="Cancelado","",IF(H621="Concluído",K621-B621,Resumo!$H$3-B621)))</f>
      </c>
      <c r="N621" s="13">
        <f>IF(P621="","",IF(P621&lt;&gt;"OK","Revisar dados",IF(H621="Cancelado","Cancelado",IF(H621="Concluído",IF(K621&gt;J621,"Concluído em atraso","Concluído"),IF(J621&lt;Resumo!$H$3,"Atrasado",IF(J621-Resumo!$H$3&lt;=3,"Vence em até 3 dias","No prazo"))))))</f>
      </c>
      <c r="O621" s="9" t="n"/>
      <c r="P621" s="9">
        <f>IF(COUNTA(A621:L621,O621)=0,"",IFERROR(IF(AND(A621&lt;&gt;"",COUNTIF($A$6:$A$1000,A621)=1,F621&lt;&gt;"",ISNUMBER(Resumo!$H$3),ISNUMBER(B621),B621&gt;=1,B621=INT(B621),B621&lt;=Resumo!$H$3,AND(COUNTIF(Listas!$C$6:$C$105,C621)&gt;=1,C621&lt;&gt;"",COUNTIF(Listas!$A$6:$A$105,G621)=1,G621&lt;&gt;"",OR(H621="A fazer",H621="Em andamento",H621="Aguardando cliente",H621="Aguardando pagamento",H621="Concluído",H621="Cancelado"),OR(I621="Alta",I621="Média",I621="Baixa")),IF(H621="Concluído",AND(ISNUMBER(K621),K621&gt;=B621,K621&lt;=Resumo!$H$3),IF(H621="Cancelado",OR(K621="",AND(ISNUMBER(K621),K621&gt;=B621,K621&lt;=Resumo!$H$3)),K621="")),IF(H621="Cancelado",OR(J621="",AND(ISNUMBER(J621),J621&gt;=B621)),AND(ISNUMBER(J621),J621&gt;=B621)),ISNUMBER(L621),L621&gt;=0),"OK","Revisar dados"),"Revisar dados"))</f>
      </c>
    </row>
    <row r="622">
      <c r="A622" s="6"/>
      <c r="B622" s="33" t="n"/>
      <c r="C622" s="8" t="n"/>
      <c r="D622" s="9" t="n"/>
      <c r="E622" s="10" t="n"/>
      <c r="F622" s="9" t="n"/>
      <c r="G622" s="8" t="n"/>
      <c r="H622" s="8" t="n"/>
      <c r="I622" s="8" t="n"/>
      <c r="J622" s="33" t="n"/>
      <c r="K622" s="33" t="n"/>
      <c r="L622" s="56" t="n"/>
      <c r="M622" s="32">
        <f>IF(P622&lt;&gt;"OK","",IF(H622="Cancelado","",IF(H622="Concluído",K622-B622,Resumo!$H$3-B622)))</f>
      </c>
      <c r="N622" s="6">
        <f>IF(P622="","",IF(P622&lt;&gt;"OK","Revisar dados",IF(H622="Cancelado","Cancelado",IF(H622="Concluído",IF(K622&gt;J622,"Concluído em atraso","Concluído"),IF(J622&lt;Resumo!$H$3,"Atrasado",IF(J622-Resumo!$H$3&lt;=3,"Vence em até 3 dias","No prazo"))))))</f>
      </c>
      <c r="O622" s="9" t="n"/>
      <c r="P622" s="9">
        <f>IF(COUNTA(A622:L622,O622)=0,"",IFERROR(IF(AND(A622&lt;&gt;"",COUNTIF($A$6:$A$1000,A622)=1,F622&lt;&gt;"",ISNUMBER(Resumo!$H$3),ISNUMBER(B622),B622&gt;=1,B622=INT(B622),B622&lt;=Resumo!$H$3,AND(COUNTIF(Listas!$C$6:$C$105,C622)&gt;=1,C622&lt;&gt;"",COUNTIF(Listas!$A$6:$A$105,G622)=1,G622&lt;&gt;"",OR(H622="A fazer",H622="Em andamento",H622="Aguardando cliente",H622="Aguardando pagamento",H622="Concluído",H622="Cancelado"),OR(I622="Alta",I622="Média",I622="Baixa")),IF(H622="Concluído",AND(ISNUMBER(K622),K622&gt;=B622,K622&lt;=Resumo!$H$3),IF(H622="Cancelado",OR(K622="",AND(ISNUMBER(K622),K622&gt;=B622,K622&lt;=Resumo!$H$3)),K622="")),IF(H622="Cancelado",OR(J622="",AND(ISNUMBER(J622),J622&gt;=B622)),AND(ISNUMBER(J622),J622&gt;=B622)),ISNUMBER(L622),L622&gt;=0),"OK","Revisar dados"),"Revisar dados"))</f>
      </c>
    </row>
    <row r="623">
      <c r="A623" s="13"/>
      <c r="B623" s="33" t="n"/>
      <c r="C623" s="8" t="n"/>
      <c r="D623" s="9" t="n"/>
      <c r="E623" s="10" t="n"/>
      <c r="F623" s="9" t="n"/>
      <c r="G623" s="8" t="n"/>
      <c r="H623" s="8" t="n"/>
      <c r="I623" s="8" t="n"/>
      <c r="J623" s="33" t="n"/>
      <c r="K623" s="33" t="n"/>
      <c r="L623" s="56" t="n"/>
      <c r="M623" s="34">
        <f>IF(P623&lt;&gt;"OK","",IF(H623="Cancelado","",IF(H623="Concluído",K623-B623,Resumo!$H$3-B623)))</f>
      </c>
      <c r="N623" s="13">
        <f>IF(P623="","",IF(P623&lt;&gt;"OK","Revisar dados",IF(H623="Cancelado","Cancelado",IF(H623="Concluído",IF(K623&gt;J623,"Concluído em atraso","Concluído"),IF(J623&lt;Resumo!$H$3,"Atrasado",IF(J623-Resumo!$H$3&lt;=3,"Vence em até 3 dias","No prazo"))))))</f>
      </c>
      <c r="O623" s="9" t="n"/>
      <c r="P623" s="9">
        <f>IF(COUNTA(A623:L623,O623)=0,"",IFERROR(IF(AND(A623&lt;&gt;"",COUNTIF($A$6:$A$1000,A623)=1,F623&lt;&gt;"",ISNUMBER(Resumo!$H$3),ISNUMBER(B623),B623&gt;=1,B623=INT(B623),B623&lt;=Resumo!$H$3,AND(COUNTIF(Listas!$C$6:$C$105,C623)&gt;=1,C623&lt;&gt;"",COUNTIF(Listas!$A$6:$A$105,G623)=1,G623&lt;&gt;"",OR(H623="A fazer",H623="Em andamento",H623="Aguardando cliente",H623="Aguardando pagamento",H623="Concluído",H623="Cancelado"),OR(I623="Alta",I623="Média",I623="Baixa")),IF(H623="Concluído",AND(ISNUMBER(K623),K623&gt;=B623,K623&lt;=Resumo!$H$3),IF(H623="Cancelado",OR(K623="",AND(ISNUMBER(K623),K623&gt;=B623,K623&lt;=Resumo!$H$3)),K623="")),IF(H623="Cancelado",OR(J623="",AND(ISNUMBER(J623),J623&gt;=B623)),AND(ISNUMBER(J623),J623&gt;=B623)),ISNUMBER(L623),L623&gt;=0),"OK","Revisar dados"),"Revisar dados"))</f>
      </c>
    </row>
    <row r="624">
      <c r="A624" s="6"/>
      <c r="B624" s="33" t="n"/>
      <c r="C624" s="8" t="n"/>
      <c r="D624" s="9" t="n"/>
      <c r="E624" s="10" t="n"/>
      <c r="F624" s="9" t="n"/>
      <c r="G624" s="8" t="n"/>
      <c r="H624" s="8" t="n"/>
      <c r="I624" s="8" t="n"/>
      <c r="J624" s="33" t="n"/>
      <c r="K624" s="33" t="n"/>
      <c r="L624" s="56" t="n"/>
      <c r="M624" s="32">
        <f>IF(P624&lt;&gt;"OK","",IF(H624="Cancelado","",IF(H624="Concluído",K624-B624,Resumo!$H$3-B624)))</f>
      </c>
      <c r="N624" s="6">
        <f>IF(P624="","",IF(P624&lt;&gt;"OK","Revisar dados",IF(H624="Cancelado","Cancelado",IF(H624="Concluído",IF(K624&gt;J624,"Concluído em atraso","Concluído"),IF(J624&lt;Resumo!$H$3,"Atrasado",IF(J624-Resumo!$H$3&lt;=3,"Vence em até 3 dias","No prazo"))))))</f>
      </c>
      <c r="O624" s="9" t="n"/>
      <c r="P624" s="9">
        <f>IF(COUNTA(A624:L624,O624)=0,"",IFERROR(IF(AND(A624&lt;&gt;"",COUNTIF($A$6:$A$1000,A624)=1,F624&lt;&gt;"",ISNUMBER(Resumo!$H$3),ISNUMBER(B624),B624&gt;=1,B624=INT(B624),B624&lt;=Resumo!$H$3,AND(COUNTIF(Listas!$C$6:$C$105,C624)&gt;=1,C624&lt;&gt;"",COUNTIF(Listas!$A$6:$A$105,G624)=1,G624&lt;&gt;"",OR(H624="A fazer",H624="Em andamento",H624="Aguardando cliente",H624="Aguardando pagamento",H624="Concluído",H624="Cancelado"),OR(I624="Alta",I624="Média",I624="Baixa")),IF(H624="Concluído",AND(ISNUMBER(K624),K624&gt;=B624,K624&lt;=Resumo!$H$3),IF(H624="Cancelado",OR(K624="",AND(ISNUMBER(K624),K624&gt;=B624,K624&lt;=Resumo!$H$3)),K624="")),IF(H624="Cancelado",OR(J624="",AND(ISNUMBER(J624),J624&gt;=B624)),AND(ISNUMBER(J624),J624&gt;=B624)),ISNUMBER(L624),L624&gt;=0),"OK","Revisar dados"),"Revisar dados"))</f>
      </c>
    </row>
    <row r="625">
      <c r="A625" s="13"/>
      <c r="B625" s="33" t="n"/>
      <c r="C625" s="8" t="n"/>
      <c r="D625" s="9" t="n"/>
      <c r="E625" s="10" t="n"/>
      <c r="F625" s="9" t="n"/>
      <c r="G625" s="8" t="n"/>
      <c r="H625" s="8" t="n"/>
      <c r="I625" s="8" t="n"/>
      <c r="J625" s="33" t="n"/>
      <c r="K625" s="33" t="n"/>
      <c r="L625" s="56" t="n"/>
      <c r="M625" s="34">
        <f>IF(P625&lt;&gt;"OK","",IF(H625="Cancelado","",IF(H625="Concluído",K625-B625,Resumo!$H$3-B625)))</f>
      </c>
      <c r="N625" s="13">
        <f>IF(P625="","",IF(P625&lt;&gt;"OK","Revisar dados",IF(H625="Cancelado","Cancelado",IF(H625="Concluído",IF(K625&gt;J625,"Concluído em atraso","Concluído"),IF(J625&lt;Resumo!$H$3,"Atrasado",IF(J625-Resumo!$H$3&lt;=3,"Vence em até 3 dias","No prazo"))))))</f>
      </c>
      <c r="O625" s="9" t="n"/>
      <c r="P625" s="9">
        <f>IF(COUNTA(A625:L625,O625)=0,"",IFERROR(IF(AND(A625&lt;&gt;"",COUNTIF($A$6:$A$1000,A625)=1,F625&lt;&gt;"",ISNUMBER(Resumo!$H$3),ISNUMBER(B625),B625&gt;=1,B625=INT(B625),B625&lt;=Resumo!$H$3,AND(COUNTIF(Listas!$C$6:$C$105,C625)&gt;=1,C625&lt;&gt;"",COUNTIF(Listas!$A$6:$A$105,G625)=1,G625&lt;&gt;"",OR(H625="A fazer",H625="Em andamento",H625="Aguardando cliente",H625="Aguardando pagamento",H625="Concluído",H625="Cancelado"),OR(I625="Alta",I625="Média",I625="Baixa")),IF(H625="Concluído",AND(ISNUMBER(K625),K625&gt;=B625,K625&lt;=Resumo!$H$3),IF(H625="Cancelado",OR(K625="",AND(ISNUMBER(K625),K625&gt;=B625,K625&lt;=Resumo!$H$3)),K625="")),IF(H625="Cancelado",OR(J625="",AND(ISNUMBER(J625),J625&gt;=B625)),AND(ISNUMBER(J625),J625&gt;=B625)),ISNUMBER(L625),L625&gt;=0),"OK","Revisar dados"),"Revisar dados"))</f>
      </c>
    </row>
    <row r="626">
      <c r="A626" s="6"/>
      <c r="B626" s="33" t="n"/>
      <c r="C626" s="8" t="n"/>
      <c r="D626" s="9" t="n"/>
      <c r="E626" s="10" t="n"/>
      <c r="F626" s="9" t="n"/>
      <c r="G626" s="8" t="n"/>
      <c r="H626" s="8" t="n"/>
      <c r="I626" s="8" t="n"/>
      <c r="J626" s="33" t="n"/>
      <c r="K626" s="33" t="n"/>
      <c r="L626" s="56" t="n"/>
      <c r="M626" s="32">
        <f>IF(P626&lt;&gt;"OK","",IF(H626="Cancelado","",IF(H626="Concluído",K626-B626,Resumo!$H$3-B626)))</f>
      </c>
      <c r="N626" s="6">
        <f>IF(P626="","",IF(P626&lt;&gt;"OK","Revisar dados",IF(H626="Cancelado","Cancelado",IF(H626="Concluído",IF(K626&gt;J626,"Concluído em atraso","Concluído"),IF(J626&lt;Resumo!$H$3,"Atrasado",IF(J626-Resumo!$H$3&lt;=3,"Vence em até 3 dias","No prazo"))))))</f>
      </c>
      <c r="O626" s="9" t="n"/>
      <c r="P626" s="9">
        <f>IF(COUNTA(A626:L626,O626)=0,"",IFERROR(IF(AND(A626&lt;&gt;"",COUNTIF($A$6:$A$1000,A626)=1,F626&lt;&gt;"",ISNUMBER(Resumo!$H$3),ISNUMBER(B626),B626&gt;=1,B626=INT(B626),B626&lt;=Resumo!$H$3,AND(COUNTIF(Listas!$C$6:$C$105,C626)&gt;=1,C626&lt;&gt;"",COUNTIF(Listas!$A$6:$A$105,G626)=1,G626&lt;&gt;"",OR(H626="A fazer",H626="Em andamento",H626="Aguardando cliente",H626="Aguardando pagamento",H626="Concluído",H626="Cancelado"),OR(I626="Alta",I626="Média",I626="Baixa")),IF(H626="Concluído",AND(ISNUMBER(K626),K626&gt;=B626,K626&lt;=Resumo!$H$3),IF(H626="Cancelado",OR(K626="",AND(ISNUMBER(K626),K626&gt;=B626,K626&lt;=Resumo!$H$3)),K626="")),IF(H626="Cancelado",OR(J626="",AND(ISNUMBER(J626),J626&gt;=B626)),AND(ISNUMBER(J626),J626&gt;=B626)),ISNUMBER(L626),L626&gt;=0),"OK","Revisar dados"),"Revisar dados"))</f>
      </c>
    </row>
    <row r="627">
      <c r="A627" s="13"/>
      <c r="B627" s="33" t="n"/>
      <c r="C627" s="8" t="n"/>
      <c r="D627" s="9" t="n"/>
      <c r="E627" s="10" t="n"/>
      <c r="F627" s="9" t="n"/>
      <c r="G627" s="8" t="n"/>
      <c r="H627" s="8" t="n"/>
      <c r="I627" s="8" t="n"/>
      <c r="J627" s="33" t="n"/>
      <c r="K627" s="33" t="n"/>
      <c r="L627" s="56" t="n"/>
      <c r="M627" s="34">
        <f>IF(P627&lt;&gt;"OK","",IF(H627="Cancelado","",IF(H627="Concluído",K627-B627,Resumo!$H$3-B627)))</f>
      </c>
      <c r="N627" s="13">
        <f>IF(P627="","",IF(P627&lt;&gt;"OK","Revisar dados",IF(H627="Cancelado","Cancelado",IF(H627="Concluído",IF(K627&gt;J627,"Concluído em atraso","Concluído"),IF(J627&lt;Resumo!$H$3,"Atrasado",IF(J627-Resumo!$H$3&lt;=3,"Vence em até 3 dias","No prazo"))))))</f>
      </c>
      <c r="O627" s="9" t="n"/>
      <c r="P627" s="9">
        <f>IF(COUNTA(A627:L627,O627)=0,"",IFERROR(IF(AND(A627&lt;&gt;"",COUNTIF($A$6:$A$1000,A627)=1,F627&lt;&gt;"",ISNUMBER(Resumo!$H$3),ISNUMBER(B627),B627&gt;=1,B627=INT(B627),B627&lt;=Resumo!$H$3,AND(COUNTIF(Listas!$C$6:$C$105,C627)&gt;=1,C627&lt;&gt;"",COUNTIF(Listas!$A$6:$A$105,G627)=1,G627&lt;&gt;"",OR(H627="A fazer",H627="Em andamento",H627="Aguardando cliente",H627="Aguardando pagamento",H627="Concluído",H627="Cancelado"),OR(I627="Alta",I627="Média",I627="Baixa")),IF(H627="Concluído",AND(ISNUMBER(K627),K627&gt;=B627,K627&lt;=Resumo!$H$3),IF(H627="Cancelado",OR(K627="",AND(ISNUMBER(K627),K627&gt;=B627,K627&lt;=Resumo!$H$3)),K627="")),IF(H627="Cancelado",OR(J627="",AND(ISNUMBER(J627),J627&gt;=B627)),AND(ISNUMBER(J627),J627&gt;=B627)),ISNUMBER(L627),L627&gt;=0),"OK","Revisar dados"),"Revisar dados"))</f>
      </c>
    </row>
    <row r="628">
      <c r="A628" s="6"/>
      <c r="B628" s="33" t="n"/>
      <c r="C628" s="8" t="n"/>
      <c r="D628" s="9" t="n"/>
      <c r="E628" s="10" t="n"/>
      <c r="F628" s="9" t="n"/>
      <c r="G628" s="8" t="n"/>
      <c r="H628" s="8" t="n"/>
      <c r="I628" s="8" t="n"/>
      <c r="J628" s="33" t="n"/>
      <c r="K628" s="33" t="n"/>
      <c r="L628" s="56" t="n"/>
      <c r="M628" s="32">
        <f>IF(P628&lt;&gt;"OK","",IF(H628="Cancelado","",IF(H628="Concluído",K628-B628,Resumo!$H$3-B628)))</f>
      </c>
      <c r="N628" s="6">
        <f>IF(P628="","",IF(P628&lt;&gt;"OK","Revisar dados",IF(H628="Cancelado","Cancelado",IF(H628="Concluído",IF(K628&gt;J628,"Concluído em atraso","Concluído"),IF(J628&lt;Resumo!$H$3,"Atrasado",IF(J628-Resumo!$H$3&lt;=3,"Vence em até 3 dias","No prazo"))))))</f>
      </c>
      <c r="O628" s="9" t="n"/>
      <c r="P628" s="9">
        <f>IF(COUNTA(A628:L628,O628)=0,"",IFERROR(IF(AND(A628&lt;&gt;"",COUNTIF($A$6:$A$1000,A628)=1,F628&lt;&gt;"",ISNUMBER(Resumo!$H$3),ISNUMBER(B628),B628&gt;=1,B628=INT(B628),B628&lt;=Resumo!$H$3,AND(COUNTIF(Listas!$C$6:$C$105,C628)&gt;=1,C628&lt;&gt;"",COUNTIF(Listas!$A$6:$A$105,G628)=1,G628&lt;&gt;"",OR(H628="A fazer",H628="Em andamento",H628="Aguardando cliente",H628="Aguardando pagamento",H628="Concluído",H628="Cancelado"),OR(I628="Alta",I628="Média",I628="Baixa")),IF(H628="Concluído",AND(ISNUMBER(K628),K628&gt;=B628,K628&lt;=Resumo!$H$3),IF(H628="Cancelado",OR(K628="",AND(ISNUMBER(K628),K628&gt;=B628,K628&lt;=Resumo!$H$3)),K628="")),IF(H628="Cancelado",OR(J628="",AND(ISNUMBER(J628),J628&gt;=B628)),AND(ISNUMBER(J628),J628&gt;=B628)),ISNUMBER(L628),L628&gt;=0),"OK","Revisar dados"),"Revisar dados"))</f>
      </c>
    </row>
    <row r="629">
      <c r="A629" s="13"/>
      <c r="B629" s="33" t="n"/>
      <c r="C629" s="8" t="n"/>
      <c r="D629" s="9" t="n"/>
      <c r="E629" s="10" t="n"/>
      <c r="F629" s="9" t="n"/>
      <c r="G629" s="8" t="n"/>
      <c r="H629" s="8" t="n"/>
      <c r="I629" s="8" t="n"/>
      <c r="J629" s="33" t="n"/>
      <c r="K629" s="33" t="n"/>
      <c r="L629" s="56" t="n"/>
      <c r="M629" s="34">
        <f>IF(P629&lt;&gt;"OK","",IF(H629="Cancelado","",IF(H629="Concluído",K629-B629,Resumo!$H$3-B629)))</f>
      </c>
      <c r="N629" s="13">
        <f>IF(P629="","",IF(P629&lt;&gt;"OK","Revisar dados",IF(H629="Cancelado","Cancelado",IF(H629="Concluído",IF(K629&gt;J629,"Concluído em atraso","Concluído"),IF(J629&lt;Resumo!$H$3,"Atrasado",IF(J629-Resumo!$H$3&lt;=3,"Vence em até 3 dias","No prazo"))))))</f>
      </c>
      <c r="O629" s="9" t="n"/>
      <c r="P629" s="9">
        <f>IF(COUNTA(A629:L629,O629)=0,"",IFERROR(IF(AND(A629&lt;&gt;"",COUNTIF($A$6:$A$1000,A629)=1,F629&lt;&gt;"",ISNUMBER(Resumo!$H$3),ISNUMBER(B629),B629&gt;=1,B629=INT(B629),B629&lt;=Resumo!$H$3,AND(COUNTIF(Listas!$C$6:$C$105,C629)&gt;=1,C629&lt;&gt;"",COUNTIF(Listas!$A$6:$A$105,G629)=1,G629&lt;&gt;"",OR(H629="A fazer",H629="Em andamento",H629="Aguardando cliente",H629="Aguardando pagamento",H629="Concluído",H629="Cancelado"),OR(I629="Alta",I629="Média",I629="Baixa")),IF(H629="Concluído",AND(ISNUMBER(K629),K629&gt;=B629,K629&lt;=Resumo!$H$3),IF(H629="Cancelado",OR(K629="",AND(ISNUMBER(K629),K629&gt;=B629,K629&lt;=Resumo!$H$3)),K629="")),IF(H629="Cancelado",OR(J629="",AND(ISNUMBER(J629),J629&gt;=B629)),AND(ISNUMBER(J629),J629&gt;=B629)),ISNUMBER(L629),L629&gt;=0),"OK","Revisar dados"),"Revisar dados"))</f>
      </c>
    </row>
    <row r="630">
      <c r="A630" s="6"/>
      <c r="B630" s="33" t="n"/>
      <c r="C630" s="8" t="n"/>
      <c r="D630" s="9" t="n"/>
      <c r="E630" s="10" t="n"/>
      <c r="F630" s="9" t="n"/>
      <c r="G630" s="8" t="n"/>
      <c r="H630" s="8" t="n"/>
      <c r="I630" s="8" t="n"/>
      <c r="J630" s="33" t="n"/>
      <c r="K630" s="33" t="n"/>
      <c r="L630" s="56" t="n"/>
      <c r="M630" s="32">
        <f>IF(P630&lt;&gt;"OK","",IF(H630="Cancelado","",IF(H630="Concluído",K630-B630,Resumo!$H$3-B630)))</f>
      </c>
      <c r="N630" s="6">
        <f>IF(P630="","",IF(P630&lt;&gt;"OK","Revisar dados",IF(H630="Cancelado","Cancelado",IF(H630="Concluído",IF(K630&gt;J630,"Concluído em atraso","Concluído"),IF(J630&lt;Resumo!$H$3,"Atrasado",IF(J630-Resumo!$H$3&lt;=3,"Vence em até 3 dias","No prazo"))))))</f>
      </c>
      <c r="O630" s="9" t="n"/>
      <c r="P630" s="9">
        <f>IF(COUNTA(A630:L630,O630)=0,"",IFERROR(IF(AND(A630&lt;&gt;"",COUNTIF($A$6:$A$1000,A630)=1,F630&lt;&gt;"",ISNUMBER(Resumo!$H$3),ISNUMBER(B630),B630&gt;=1,B630=INT(B630),B630&lt;=Resumo!$H$3,AND(COUNTIF(Listas!$C$6:$C$105,C630)&gt;=1,C630&lt;&gt;"",COUNTIF(Listas!$A$6:$A$105,G630)=1,G630&lt;&gt;"",OR(H630="A fazer",H630="Em andamento",H630="Aguardando cliente",H630="Aguardando pagamento",H630="Concluído",H630="Cancelado"),OR(I630="Alta",I630="Média",I630="Baixa")),IF(H630="Concluído",AND(ISNUMBER(K630),K630&gt;=B630,K630&lt;=Resumo!$H$3),IF(H630="Cancelado",OR(K630="",AND(ISNUMBER(K630),K630&gt;=B630,K630&lt;=Resumo!$H$3)),K630="")),IF(H630="Cancelado",OR(J630="",AND(ISNUMBER(J630),J630&gt;=B630)),AND(ISNUMBER(J630),J630&gt;=B630)),ISNUMBER(L630),L630&gt;=0),"OK","Revisar dados"),"Revisar dados"))</f>
      </c>
    </row>
    <row r="631">
      <c r="A631" s="13"/>
      <c r="B631" s="33" t="n"/>
      <c r="C631" s="8" t="n"/>
      <c r="D631" s="9" t="n"/>
      <c r="E631" s="10" t="n"/>
      <c r="F631" s="9" t="n"/>
      <c r="G631" s="8" t="n"/>
      <c r="H631" s="8" t="n"/>
      <c r="I631" s="8" t="n"/>
      <c r="J631" s="33" t="n"/>
      <c r="K631" s="33" t="n"/>
      <c r="L631" s="56" t="n"/>
      <c r="M631" s="34">
        <f>IF(P631&lt;&gt;"OK","",IF(H631="Cancelado","",IF(H631="Concluído",K631-B631,Resumo!$H$3-B631)))</f>
      </c>
      <c r="N631" s="13">
        <f>IF(P631="","",IF(P631&lt;&gt;"OK","Revisar dados",IF(H631="Cancelado","Cancelado",IF(H631="Concluído",IF(K631&gt;J631,"Concluído em atraso","Concluído"),IF(J631&lt;Resumo!$H$3,"Atrasado",IF(J631-Resumo!$H$3&lt;=3,"Vence em até 3 dias","No prazo"))))))</f>
      </c>
      <c r="O631" s="9" t="n"/>
      <c r="P631" s="9">
        <f>IF(COUNTA(A631:L631,O631)=0,"",IFERROR(IF(AND(A631&lt;&gt;"",COUNTIF($A$6:$A$1000,A631)=1,F631&lt;&gt;"",ISNUMBER(Resumo!$H$3),ISNUMBER(B631),B631&gt;=1,B631=INT(B631),B631&lt;=Resumo!$H$3,AND(COUNTIF(Listas!$C$6:$C$105,C631)&gt;=1,C631&lt;&gt;"",COUNTIF(Listas!$A$6:$A$105,G631)=1,G631&lt;&gt;"",OR(H631="A fazer",H631="Em andamento",H631="Aguardando cliente",H631="Aguardando pagamento",H631="Concluído",H631="Cancelado"),OR(I631="Alta",I631="Média",I631="Baixa")),IF(H631="Concluído",AND(ISNUMBER(K631),K631&gt;=B631,K631&lt;=Resumo!$H$3),IF(H631="Cancelado",OR(K631="",AND(ISNUMBER(K631),K631&gt;=B631,K631&lt;=Resumo!$H$3)),K631="")),IF(H631="Cancelado",OR(J631="",AND(ISNUMBER(J631),J631&gt;=B631)),AND(ISNUMBER(J631),J631&gt;=B631)),ISNUMBER(L631),L631&gt;=0),"OK","Revisar dados"),"Revisar dados"))</f>
      </c>
    </row>
    <row r="632">
      <c r="A632" s="6"/>
      <c r="B632" s="33" t="n"/>
      <c r="C632" s="8" t="n"/>
      <c r="D632" s="9" t="n"/>
      <c r="E632" s="10" t="n"/>
      <c r="F632" s="9" t="n"/>
      <c r="G632" s="8" t="n"/>
      <c r="H632" s="8" t="n"/>
      <c r="I632" s="8" t="n"/>
      <c r="J632" s="33" t="n"/>
      <c r="K632" s="33" t="n"/>
      <c r="L632" s="56" t="n"/>
      <c r="M632" s="32">
        <f>IF(P632&lt;&gt;"OK","",IF(H632="Cancelado","",IF(H632="Concluído",K632-B632,Resumo!$H$3-B632)))</f>
      </c>
      <c r="N632" s="6">
        <f>IF(P632="","",IF(P632&lt;&gt;"OK","Revisar dados",IF(H632="Cancelado","Cancelado",IF(H632="Concluído",IF(K632&gt;J632,"Concluído em atraso","Concluído"),IF(J632&lt;Resumo!$H$3,"Atrasado",IF(J632-Resumo!$H$3&lt;=3,"Vence em até 3 dias","No prazo"))))))</f>
      </c>
      <c r="O632" s="9" t="n"/>
      <c r="P632" s="9">
        <f>IF(COUNTA(A632:L632,O632)=0,"",IFERROR(IF(AND(A632&lt;&gt;"",COUNTIF($A$6:$A$1000,A632)=1,F632&lt;&gt;"",ISNUMBER(Resumo!$H$3),ISNUMBER(B632),B632&gt;=1,B632=INT(B632),B632&lt;=Resumo!$H$3,AND(COUNTIF(Listas!$C$6:$C$105,C632)&gt;=1,C632&lt;&gt;"",COUNTIF(Listas!$A$6:$A$105,G632)=1,G632&lt;&gt;"",OR(H632="A fazer",H632="Em andamento",H632="Aguardando cliente",H632="Aguardando pagamento",H632="Concluído",H632="Cancelado"),OR(I632="Alta",I632="Média",I632="Baixa")),IF(H632="Concluído",AND(ISNUMBER(K632),K632&gt;=B632,K632&lt;=Resumo!$H$3),IF(H632="Cancelado",OR(K632="",AND(ISNUMBER(K632),K632&gt;=B632,K632&lt;=Resumo!$H$3)),K632="")),IF(H632="Cancelado",OR(J632="",AND(ISNUMBER(J632),J632&gt;=B632)),AND(ISNUMBER(J632),J632&gt;=B632)),ISNUMBER(L632),L632&gt;=0),"OK","Revisar dados"),"Revisar dados"))</f>
      </c>
    </row>
    <row r="633">
      <c r="A633" s="13"/>
      <c r="B633" s="33" t="n"/>
      <c r="C633" s="8" t="n"/>
      <c r="D633" s="9" t="n"/>
      <c r="E633" s="10" t="n"/>
      <c r="F633" s="9" t="n"/>
      <c r="G633" s="8" t="n"/>
      <c r="H633" s="8" t="n"/>
      <c r="I633" s="8" t="n"/>
      <c r="J633" s="33" t="n"/>
      <c r="K633" s="33" t="n"/>
      <c r="L633" s="56" t="n"/>
      <c r="M633" s="34">
        <f>IF(P633&lt;&gt;"OK","",IF(H633="Cancelado","",IF(H633="Concluído",K633-B633,Resumo!$H$3-B633)))</f>
      </c>
      <c r="N633" s="13">
        <f>IF(P633="","",IF(P633&lt;&gt;"OK","Revisar dados",IF(H633="Cancelado","Cancelado",IF(H633="Concluído",IF(K633&gt;J633,"Concluído em atraso","Concluído"),IF(J633&lt;Resumo!$H$3,"Atrasado",IF(J633-Resumo!$H$3&lt;=3,"Vence em até 3 dias","No prazo"))))))</f>
      </c>
      <c r="O633" s="9" t="n"/>
      <c r="P633" s="9">
        <f>IF(COUNTA(A633:L633,O633)=0,"",IFERROR(IF(AND(A633&lt;&gt;"",COUNTIF($A$6:$A$1000,A633)=1,F633&lt;&gt;"",ISNUMBER(Resumo!$H$3),ISNUMBER(B633),B633&gt;=1,B633=INT(B633),B633&lt;=Resumo!$H$3,AND(COUNTIF(Listas!$C$6:$C$105,C633)&gt;=1,C633&lt;&gt;"",COUNTIF(Listas!$A$6:$A$105,G633)=1,G633&lt;&gt;"",OR(H633="A fazer",H633="Em andamento",H633="Aguardando cliente",H633="Aguardando pagamento",H633="Concluído",H633="Cancelado"),OR(I633="Alta",I633="Média",I633="Baixa")),IF(H633="Concluído",AND(ISNUMBER(K633),K633&gt;=B633,K633&lt;=Resumo!$H$3),IF(H633="Cancelado",OR(K633="",AND(ISNUMBER(K633),K633&gt;=B633,K633&lt;=Resumo!$H$3)),K633="")),IF(H633="Cancelado",OR(J633="",AND(ISNUMBER(J633),J633&gt;=B633)),AND(ISNUMBER(J633),J633&gt;=B633)),ISNUMBER(L633),L633&gt;=0),"OK","Revisar dados"),"Revisar dados"))</f>
      </c>
    </row>
    <row r="634">
      <c r="A634" s="6"/>
      <c r="B634" s="33" t="n"/>
      <c r="C634" s="8" t="n"/>
      <c r="D634" s="9" t="n"/>
      <c r="E634" s="10" t="n"/>
      <c r="F634" s="9" t="n"/>
      <c r="G634" s="8" t="n"/>
      <c r="H634" s="8" t="n"/>
      <c r="I634" s="8" t="n"/>
      <c r="J634" s="33" t="n"/>
      <c r="K634" s="33" t="n"/>
      <c r="L634" s="56" t="n"/>
      <c r="M634" s="32">
        <f>IF(P634&lt;&gt;"OK","",IF(H634="Cancelado","",IF(H634="Concluído",K634-B634,Resumo!$H$3-B634)))</f>
      </c>
      <c r="N634" s="6">
        <f>IF(P634="","",IF(P634&lt;&gt;"OK","Revisar dados",IF(H634="Cancelado","Cancelado",IF(H634="Concluído",IF(K634&gt;J634,"Concluído em atraso","Concluído"),IF(J634&lt;Resumo!$H$3,"Atrasado",IF(J634-Resumo!$H$3&lt;=3,"Vence em até 3 dias","No prazo"))))))</f>
      </c>
      <c r="O634" s="9" t="n"/>
      <c r="P634" s="9">
        <f>IF(COUNTA(A634:L634,O634)=0,"",IFERROR(IF(AND(A634&lt;&gt;"",COUNTIF($A$6:$A$1000,A634)=1,F634&lt;&gt;"",ISNUMBER(Resumo!$H$3),ISNUMBER(B634),B634&gt;=1,B634=INT(B634),B634&lt;=Resumo!$H$3,AND(COUNTIF(Listas!$C$6:$C$105,C634)&gt;=1,C634&lt;&gt;"",COUNTIF(Listas!$A$6:$A$105,G634)=1,G634&lt;&gt;"",OR(H634="A fazer",H634="Em andamento",H634="Aguardando cliente",H634="Aguardando pagamento",H634="Concluído",H634="Cancelado"),OR(I634="Alta",I634="Média",I634="Baixa")),IF(H634="Concluído",AND(ISNUMBER(K634),K634&gt;=B634,K634&lt;=Resumo!$H$3),IF(H634="Cancelado",OR(K634="",AND(ISNUMBER(K634),K634&gt;=B634,K634&lt;=Resumo!$H$3)),K634="")),IF(H634="Cancelado",OR(J634="",AND(ISNUMBER(J634),J634&gt;=B634)),AND(ISNUMBER(J634),J634&gt;=B634)),ISNUMBER(L634),L634&gt;=0),"OK","Revisar dados"),"Revisar dados"))</f>
      </c>
    </row>
    <row r="635">
      <c r="A635" s="13"/>
      <c r="B635" s="33" t="n"/>
      <c r="C635" s="8" t="n"/>
      <c r="D635" s="9" t="n"/>
      <c r="E635" s="10" t="n"/>
      <c r="F635" s="9" t="n"/>
      <c r="G635" s="8" t="n"/>
      <c r="H635" s="8" t="n"/>
      <c r="I635" s="8" t="n"/>
      <c r="J635" s="33" t="n"/>
      <c r="K635" s="33" t="n"/>
      <c r="L635" s="56" t="n"/>
      <c r="M635" s="34">
        <f>IF(P635&lt;&gt;"OK","",IF(H635="Cancelado","",IF(H635="Concluído",K635-B635,Resumo!$H$3-B635)))</f>
      </c>
      <c r="N635" s="13">
        <f>IF(P635="","",IF(P635&lt;&gt;"OK","Revisar dados",IF(H635="Cancelado","Cancelado",IF(H635="Concluído",IF(K635&gt;J635,"Concluído em atraso","Concluído"),IF(J635&lt;Resumo!$H$3,"Atrasado",IF(J635-Resumo!$H$3&lt;=3,"Vence em até 3 dias","No prazo"))))))</f>
      </c>
      <c r="O635" s="9" t="n"/>
      <c r="P635" s="9">
        <f>IF(COUNTA(A635:L635,O635)=0,"",IFERROR(IF(AND(A635&lt;&gt;"",COUNTIF($A$6:$A$1000,A635)=1,F635&lt;&gt;"",ISNUMBER(Resumo!$H$3),ISNUMBER(B635),B635&gt;=1,B635=INT(B635),B635&lt;=Resumo!$H$3,AND(COUNTIF(Listas!$C$6:$C$105,C635)&gt;=1,C635&lt;&gt;"",COUNTIF(Listas!$A$6:$A$105,G635)=1,G635&lt;&gt;"",OR(H635="A fazer",H635="Em andamento",H635="Aguardando cliente",H635="Aguardando pagamento",H635="Concluído",H635="Cancelado"),OR(I635="Alta",I635="Média",I635="Baixa")),IF(H635="Concluído",AND(ISNUMBER(K635),K635&gt;=B635,K635&lt;=Resumo!$H$3),IF(H635="Cancelado",OR(K635="",AND(ISNUMBER(K635),K635&gt;=B635,K635&lt;=Resumo!$H$3)),K635="")),IF(H635="Cancelado",OR(J635="",AND(ISNUMBER(J635),J635&gt;=B635)),AND(ISNUMBER(J635),J635&gt;=B635)),ISNUMBER(L635),L635&gt;=0),"OK","Revisar dados"),"Revisar dados"))</f>
      </c>
    </row>
    <row r="636">
      <c r="A636" s="6"/>
      <c r="B636" s="33" t="n"/>
      <c r="C636" s="8" t="n"/>
      <c r="D636" s="9" t="n"/>
      <c r="E636" s="10" t="n"/>
      <c r="F636" s="9" t="n"/>
      <c r="G636" s="8" t="n"/>
      <c r="H636" s="8" t="n"/>
      <c r="I636" s="8" t="n"/>
      <c r="J636" s="33" t="n"/>
      <c r="K636" s="33" t="n"/>
      <c r="L636" s="56" t="n"/>
      <c r="M636" s="32">
        <f>IF(P636&lt;&gt;"OK","",IF(H636="Cancelado","",IF(H636="Concluído",K636-B636,Resumo!$H$3-B636)))</f>
      </c>
      <c r="N636" s="6">
        <f>IF(P636="","",IF(P636&lt;&gt;"OK","Revisar dados",IF(H636="Cancelado","Cancelado",IF(H636="Concluído",IF(K636&gt;J636,"Concluído em atraso","Concluído"),IF(J636&lt;Resumo!$H$3,"Atrasado",IF(J636-Resumo!$H$3&lt;=3,"Vence em até 3 dias","No prazo"))))))</f>
      </c>
      <c r="O636" s="9" t="n"/>
      <c r="P636" s="9">
        <f>IF(COUNTA(A636:L636,O636)=0,"",IFERROR(IF(AND(A636&lt;&gt;"",COUNTIF($A$6:$A$1000,A636)=1,F636&lt;&gt;"",ISNUMBER(Resumo!$H$3),ISNUMBER(B636),B636&gt;=1,B636=INT(B636),B636&lt;=Resumo!$H$3,AND(COUNTIF(Listas!$C$6:$C$105,C636)&gt;=1,C636&lt;&gt;"",COUNTIF(Listas!$A$6:$A$105,G636)=1,G636&lt;&gt;"",OR(H636="A fazer",H636="Em andamento",H636="Aguardando cliente",H636="Aguardando pagamento",H636="Concluído",H636="Cancelado"),OR(I636="Alta",I636="Média",I636="Baixa")),IF(H636="Concluído",AND(ISNUMBER(K636),K636&gt;=B636,K636&lt;=Resumo!$H$3),IF(H636="Cancelado",OR(K636="",AND(ISNUMBER(K636),K636&gt;=B636,K636&lt;=Resumo!$H$3)),K636="")),IF(H636="Cancelado",OR(J636="",AND(ISNUMBER(J636),J636&gt;=B636)),AND(ISNUMBER(J636),J636&gt;=B636)),ISNUMBER(L636),L636&gt;=0),"OK","Revisar dados"),"Revisar dados"))</f>
      </c>
    </row>
    <row r="637">
      <c r="A637" s="13"/>
      <c r="B637" s="33" t="n"/>
      <c r="C637" s="8" t="n"/>
      <c r="D637" s="9" t="n"/>
      <c r="E637" s="10" t="n"/>
      <c r="F637" s="9" t="n"/>
      <c r="G637" s="8" t="n"/>
      <c r="H637" s="8" t="n"/>
      <c r="I637" s="8" t="n"/>
      <c r="J637" s="33" t="n"/>
      <c r="K637" s="33" t="n"/>
      <c r="L637" s="56" t="n"/>
      <c r="M637" s="34">
        <f>IF(P637&lt;&gt;"OK","",IF(H637="Cancelado","",IF(H637="Concluído",K637-B637,Resumo!$H$3-B637)))</f>
      </c>
      <c r="N637" s="13">
        <f>IF(P637="","",IF(P637&lt;&gt;"OK","Revisar dados",IF(H637="Cancelado","Cancelado",IF(H637="Concluído",IF(K637&gt;J637,"Concluído em atraso","Concluído"),IF(J637&lt;Resumo!$H$3,"Atrasado",IF(J637-Resumo!$H$3&lt;=3,"Vence em até 3 dias","No prazo"))))))</f>
      </c>
      <c r="O637" s="9" t="n"/>
      <c r="P637" s="9">
        <f>IF(COUNTA(A637:L637,O637)=0,"",IFERROR(IF(AND(A637&lt;&gt;"",COUNTIF($A$6:$A$1000,A637)=1,F637&lt;&gt;"",ISNUMBER(Resumo!$H$3),ISNUMBER(B637),B637&gt;=1,B637=INT(B637),B637&lt;=Resumo!$H$3,AND(COUNTIF(Listas!$C$6:$C$105,C637)&gt;=1,C637&lt;&gt;"",COUNTIF(Listas!$A$6:$A$105,G637)=1,G637&lt;&gt;"",OR(H637="A fazer",H637="Em andamento",H637="Aguardando cliente",H637="Aguardando pagamento",H637="Concluído",H637="Cancelado"),OR(I637="Alta",I637="Média",I637="Baixa")),IF(H637="Concluído",AND(ISNUMBER(K637),K637&gt;=B637,K637&lt;=Resumo!$H$3),IF(H637="Cancelado",OR(K637="",AND(ISNUMBER(K637),K637&gt;=B637,K637&lt;=Resumo!$H$3)),K637="")),IF(H637="Cancelado",OR(J637="",AND(ISNUMBER(J637),J637&gt;=B637)),AND(ISNUMBER(J637),J637&gt;=B637)),ISNUMBER(L637),L637&gt;=0),"OK","Revisar dados"),"Revisar dados"))</f>
      </c>
    </row>
    <row r="638">
      <c r="A638" s="6"/>
      <c r="B638" s="33" t="n"/>
      <c r="C638" s="8" t="n"/>
      <c r="D638" s="9" t="n"/>
      <c r="E638" s="10" t="n"/>
      <c r="F638" s="9" t="n"/>
      <c r="G638" s="8" t="n"/>
      <c r="H638" s="8" t="n"/>
      <c r="I638" s="8" t="n"/>
      <c r="J638" s="33" t="n"/>
      <c r="K638" s="33" t="n"/>
      <c r="L638" s="56" t="n"/>
      <c r="M638" s="32">
        <f>IF(P638&lt;&gt;"OK","",IF(H638="Cancelado","",IF(H638="Concluído",K638-B638,Resumo!$H$3-B638)))</f>
      </c>
      <c r="N638" s="6">
        <f>IF(P638="","",IF(P638&lt;&gt;"OK","Revisar dados",IF(H638="Cancelado","Cancelado",IF(H638="Concluído",IF(K638&gt;J638,"Concluído em atraso","Concluído"),IF(J638&lt;Resumo!$H$3,"Atrasado",IF(J638-Resumo!$H$3&lt;=3,"Vence em até 3 dias","No prazo"))))))</f>
      </c>
      <c r="O638" s="9" t="n"/>
      <c r="P638" s="9">
        <f>IF(COUNTA(A638:L638,O638)=0,"",IFERROR(IF(AND(A638&lt;&gt;"",COUNTIF($A$6:$A$1000,A638)=1,F638&lt;&gt;"",ISNUMBER(Resumo!$H$3),ISNUMBER(B638),B638&gt;=1,B638=INT(B638),B638&lt;=Resumo!$H$3,AND(COUNTIF(Listas!$C$6:$C$105,C638)&gt;=1,C638&lt;&gt;"",COUNTIF(Listas!$A$6:$A$105,G638)=1,G638&lt;&gt;"",OR(H638="A fazer",H638="Em andamento",H638="Aguardando cliente",H638="Aguardando pagamento",H638="Concluído",H638="Cancelado"),OR(I638="Alta",I638="Média",I638="Baixa")),IF(H638="Concluído",AND(ISNUMBER(K638),K638&gt;=B638,K638&lt;=Resumo!$H$3),IF(H638="Cancelado",OR(K638="",AND(ISNUMBER(K638),K638&gt;=B638,K638&lt;=Resumo!$H$3)),K638="")),IF(H638="Cancelado",OR(J638="",AND(ISNUMBER(J638),J638&gt;=B638)),AND(ISNUMBER(J638),J638&gt;=B638)),ISNUMBER(L638),L638&gt;=0),"OK","Revisar dados"),"Revisar dados"))</f>
      </c>
    </row>
    <row r="639">
      <c r="A639" s="13"/>
      <c r="B639" s="33" t="n"/>
      <c r="C639" s="8" t="n"/>
      <c r="D639" s="9" t="n"/>
      <c r="E639" s="10" t="n"/>
      <c r="F639" s="9" t="n"/>
      <c r="G639" s="8" t="n"/>
      <c r="H639" s="8" t="n"/>
      <c r="I639" s="8" t="n"/>
      <c r="J639" s="33" t="n"/>
      <c r="K639" s="33" t="n"/>
      <c r="L639" s="56" t="n"/>
      <c r="M639" s="34">
        <f>IF(P639&lt;&gt;"OK","",IF(H639="Cancelado","",IF(H639="Concluído",K639-B639,Resumo!$H$3-B639)))</f>
      </c>
      <c r="N639" s="13">
        <f>IF(P639="","",IF(P639&lt;&gt;"OK","Revisar dados",IF(H639="Cancelado","Cancelado",IF(H639="Concluído",IF(K639&gt;J639,"Concluído em atraso","Concluído"),IF(J639&lt;Resumo!$H$3,"Atrasado",IF(J639-Resumo!$H$3&lt;=3,"Vence em até 3 dias","No prazo"))))))</f>
      </c>
      <c r="O639" s="9" t="n"/>
      <c r="P639" s="9">
        <f>IF(COUNTA(A639:L639,O639)=0,"",IFERROR(IF(AND(A639&lt;&gt;"",COUNTIF($A$6:$A$1000,A639)=1,F639&lt;&gt;"",ISNUMBER(Resumo!$H$3),ISNUMBER(B639),B639&gt;=1,B639=INT(B639),B639&lt;=Resumo!$H$3,AND(COUNTIF(Listas!$C$6:$C$105,C639)&gt;=1,C639&lt;&gt;"",COUNTIF(Listas!$A$6:$A$105,G639)=1,G639&lt;&gt;"",OR(H639="A fazer",H639="Em andamento",H639="Aguardando cliente",H639="Aguardando pagamento",H639="Concluído",H639="Cancelado"),OR(I639="Alta",I639="Média",I639="Baixa")),IF(H639="Concluído",AND(ISNUMBER(K639),K639&gt;=B639,K639&lt;=Resumo!$H$3),IF(H639="Cancelado",OR(K639="",AND(ISNUMBER(K639),K639&gt;=B639,K639&lt;=Resumo!$H$3)),K639="")),IF(H639="Cancelado",OR(J639="",AND(ISNUMBER(J639),J639&gt;=B639)),AND(ISNUMBER(J639),J639&gt;=B639)),ISNUMBER(L639),L639&gt;=0),"OK","Revisar dados"),"Revisar dados"))</f>
      </c>
    </row>
    <row r="640">
      <c r="A640" s="6"/>
      <c r="B640" s="33" t="n"/>
      <c r="C640" s="8" t="n"/>
      <c r="D640" s="9" t="n"/>
      <c r="E640" s="10" t="n"/>
      <c r="F640" s="9" t="n"/>
      <c r="G640" s="8" t="n"/>
      <c r="H640" s="8" t="n"/>
      <c r="I640" s="8" t="n"/>
      <c r="J640" s="33" t="n"/>
      <c r="K640" s="33" t="n"/>
      <c r="L640" s="56" t="n"/>
      <c r="M640" s="32">
        <f>IF(P640&lt;&gt;"OK","",IF(H640="Cancelado","",IF(H640="Concluído",K640-B640,Resumo!$H$3-B640)))</f>
      </c>
      <c r="N640" s="6">
        <f>IF(P640="","",IF(P640&lt;&gt;"OK","Revisar dados",IF(H640="Cancelado","Cancelado",IF(H640="Concluído",IF(K640&gt;J640,"Concluído em atraso","Concluído"),IF(J640&lt;Resumo!$H$3,"Atrasado",IF(J640-Resumo!$H$3&lt;=3,"Vence em até 3 dias","No prazo"))))))</f>
      </c>
      <c r="O640" s="9" t="n"/>
      <c r="P640" s="9">
        <f>IF(COUNTA(A640:L640,O640)=0,"",IFERROR(IF(AND(A640&lt;&gt;"",COUNTIF($A$6:$A$1000,A640)=1,F640&lt;&gt;"",ISNUMBER(Resumo!$H$3),ISNUMBER(B640),B640&gt;=1,B640=INT(B640),B640&lt;=Resumo!$H$3,AND(COUNTIF(Listas!$C$6:$C$105,C640)&gt;=1,C640&lt;&gt;"",COUNTIF(Listas!$A$6:$A$105,G640)=1,G640&lt;&gt;"",OR(H640="A fazer",H640="Em andamento",H640="Aguardando cliente",H640="Aguardando pagamento",H640="Concluído",H640="Cancelado"),OR(I640="Alta",I640="Média",I640="Baixa")),IF(H640="Concluído",AND(ISNUMBER(K640),K640&gt;=B640,K640&lt;=Resumo!$H$3),IF(H640="Cancelado",OR(K640="",AND(ISNUMBER(K640),K640&gt;=B640,K640&lt;=Resumo!$H$3)),K640="")),IF(H640="Cancelado",OR(J640="",AND(ISNUMBER(J640),J640&gt;=B640)),AND(ISNUMBER(J640),J640&gt;=B640)),ISNUMBER(L640),L640&gt;=0),"OK","Revisar dados"),"Revisar dados"))</f>
      </c>
    </row>
    <row r="641">
      <c r="A641" s="13"/>
      <c r="B641" s="33" t="n"/>
      <c r="C641" s="8" t="n"/>
      <c r="D641" s="9" t="n"/>
      <c r="E641" s="10" t="n"/>
      <c r="F641" s="9" t="n"/>
      <c r="G641" s="8" t="n"/>
      <c r="H641" s="8" t="n"/>
      <c r="I641" s="8" t="n"/>
      <c r="J641" s="33" t="n"/>
      <c r="K641" s="33" t="n"/>
      <c r="L641" s="56" t="n"/>
      <c r="M641" s="34">
        <f>IF(P641&lt;&gt;"OK","",IF(H641="Cancelado","",IF(H641="Concluído",K641-B641,Resumo!$H$3-B641)))</f>
      </c>
      <c r="N641" s="13">
        <f>IF(P641="","",IF(P641&lt;&gt;"OK","Revisar dados",IF(H641="Cancelado","Cancelado",IF(H641="Concluído",IF(K641&gt;J641,"Concluído em atraso","Concluído"),IF(J641&lt;Resumo!$H$3,"Atrasado",IF(J641-Resumo!$H$3&lt;=3,"Vence em até 3 dias","No prazo"))))))</f>
      </c>
      <c r="O641" s="9" t="n"/>
      <c r="P641" s="9">
        <f>IF(COUNTA(A641:L641,O641)=0,"",IFERROR(IF(AND(A641&lt;&gt;"",COUNTIF($A$6:$A$1000,A641)=1,F641&lt;&gt;"",ISNUMBER(Resumo!$H$3),ISNUMBER(B641),B641&gt;=1,B641=INT(B641),B641&lt;=Resumo!$H$3,AND(COUNTIF(Listas!$C$6:$C$105,C641)&gt;=1,C641&lt;&gt;"",COUNTIF(Listas!$A$6:$A$105,G641)=1,G641&lt;&gt;"",OR(H641="A fazer",H641="Em andamento",H641="Aguardando cliente",H641="Aguardando pagamento",H641="Concluído",H641="Cancelado"),OR(I641="Alta",I641="Média",I641="Baixa")),IF(H641="Concluído",AND(ISNUMBER(K641),K641&gt;=B641,K641&lt;=Resumo!$H$3),IF(H641="Cancelado",OR(K641="",AND(ISNUMBER(K641),K641&gt;=B641,K641&lt;=Resumo!$H$3)),K641="")),IF(H641="Cancelado",OR(J641="",AND(ISNUMBER(J641),J641&gt;=B641)),AND(ISNUMBER(J641),J641&gt;=B641)),ISNUMBER(L641),L641&gt;=0),"OK","Revisar dados"),"Revisar dados"))</f>
      </c>
    </row>
    <row r="642">
      <c r="A642" s="6"/>
      <c r="B642" s="33" t="n"/>
      <c r="C642" s="8" t="n"/>
      <c r="D642" s="9" t="n"/>
      <c r="E642" s="10" t="n"/>
      <c r="F642" s="9" t="n"/>
      <c r="G642" s="8" t="n"/>
      <c r="H642" s="8" t="n"/>
      <c r="I642" s="8" t="n"/>
      <c r="J642" s="33" t="n"/>
      <c r="K642" s="33" t="n"/>
      <c r="L642" s="56" t="n"/>
      <c r="M642" s="32">
        <f>IF(P642&lt;&gt;"OK","",IF(H642="Cancelado","",IF(H642="Concluído",K642-B642,Resumo!$H$3-B642)))</f>
      </c>
      <c r="N642" s="6">
        <f>IF(P642="","",IF(P642&lt;&gt;"OK","Revisar dados",IF(H642="Cancelado","Cancelado",IF(H642="Concluído",IF(K642&gt;J642,"Concluído em atraso","Concluído"),IF(J642&lt;Resumo!$H$3,"Atrasado",IF(J642-Resumo!$H$3&lt;=3,"Vence em até 3 dias","No prazo"))))))</f>
      </c>
      <c r="O642" s="9" t="n"/>
      <c r="P642" s="9">
        <f>IF(COUNTA(A642:L642,O642)=0,"",IFERROR(IF(AND(A642&lt;&gt;"",COUNTIF($A$6:$A$1000,A642)=1,F642&lt;&gt;"",ISNUMBER(Resumo!$H$3),ISNUMBER(B642),B642&gt;=1,B642=INT(B642),B642&lt;=Resumo!$H$3,AND(COUNTIF(Listas!$C$6:$C$105,C642)&gt;=1,C642&lt;&gt;"",COUNTIF(Listas!$A$6:$A$105,G642)=1,G642&lt;&gt;"",OR(H642="A fazer",H642="Em andamento",H642="Aguardando cliente",H642="Aguardando pagamento",H642="Concluído",H642="Cancelado"),OR(I642="Alta",I642="Média",I642="Baixa")),IF(H642="Concluído",AND(ISNUMBER(K642),K642&gt;=B642,K642&lt;=Resumo!$H$3),IF(H642="Cancelado",OR(K642="",AND(ISNUMBER(K642),K642&gt;=B642,K642&lt;=Resumo!$H$3)),K642="")),IF(H642="Cancelado",OR(J642="",AND(ISNUMBER(J642),J642&gt;=B642)),AND(ISNUMBER(J642),J642&gt;=B642)),ISNUMBER(L642),L642&gt;=0),"OK","Revisar dados"),"Revisar dados"))</f>
      </c>
    </row>
    <row r="643">
      <c r="A643" s="13"/>
      <c r="B643" s="33" t="n"/>
      <c r="C643" s="8" t="n"/>
      <c r="D643" s="9" t="n"/>
      <c r="E643" s="10" t="n"/>
      <c r="F643" s="9" t="n"/>
      <c r="G643" s="8" t="n"/>
      <c r="H643" s="8" t="n"/>
      <c r="I643" s="8" t="n"/>
      <c r="J643" s="33" t="n"/>
      <c r="K643" s="33" t="n"/>
      <c r="L643" s="56" t="n"/>
      <c r="M643" s="34">
        <f>IF(P643&lt;&gt;"OK","",IF(H643="Cancelado","",IF(H643="Concluído",K643-B643,Resumo!$H$3-B643)))</f>
      </c>
      <c r="N643" s="13">
        <f>IF(P643="","",IF(P643&lt;&gt;"OK","Revisar dados",IF(H643="Cancelado","Cancelado",IF(H643="Concluído",IF(K643&gt;J643,"Concluído em atraso","Concluído"),IF(J643&lt;Resumo!$H$3,"Atrasado",IF(J643-Resumo!$H$3&lt;=3,"Vence em até 3 dias","No prazo"))))))</f>
      </c>
      <c r="O643" s="9" t="n"/>
      <c r="P643" s="9">
        <f>IF(COUNTA(A643:L643,O643)=0,"",IFERROR(IF(AND(A643&lt;&gt;"",COUNTIF($A$6:$A$1000,A643)=1,F643&lt;&gt;"",ISNUMBER(Resumo!$H$3),ISNUMBER(B643),B643&gt;=1,B643=INT(B643),B643&lt;=Resumo!$H$3,AND(COUNTIF(Listas!$C$6:$C$105,C643)&gt;=1,C643&lt;&gt;"",COUNTIF(Listas!$A$6:$A$105,G643)=1,G643&lt;&gt;"",OR(H643="A fazer",H643="Em andamento",H643="Aguardando cliente",H643="Aguardando pagamento",H643="Concluído",H643="Cancelado"),OR(I643="Alta",I643="Média",I643="Baixa")),IF(H643="Concluído",AND(ISNUMBER(K643),K643&gt;=B643,K643&lt;=Resumo!$H$3),IF(H643="Cancelado",OR(K643="",AND(ISNUMBER(K643),K643&gt;=B643,K643&lt;=Resumo!$H$3)),K643="")),IF(H643="Cancelado",OR(J643="",AND(ISNUMBER(J643),J643&gt;=B643)),AND(ISNUMBER(J643),J643&gt;=B643)),ISNUMBER(L643),L643&gt;=0),"OK","Revisar dados"),"Revisar dados"))</f>
      </c>
    </row>
    <row r="644">
      <c r="A644" s="6"/>
      <c r="B644" s="33" t="n"/>
      <c r="C644" s="8" t="n"/>
      <c r="D644" s="9" t="n"/>
      <c r="E644" s="10" t="n"/>
      <c r="F644" s="9" t="n"/>
      <c r="G644" s="8" t="n"/>
      <c r="H644" s="8" t="n"/>
      <c r="I644" s="8" t="n"/>
      <c r="J644" s="33" t="n"/>
      <c r="K644" s="33" t="n"/>
      <c r="L644" s="56" t="n"/>
      <c r="M644" s="32">
        <f>IF(P644&lt;&gt;"OK","",IF(H644="Cancelado","",IF(H644="Concluído",K644-B644,Resumo!$H$3-B644)))</f>
      </c>
      <c r="N644" s="6">
        <f>IF(P644="","",IF(P644&lt;&gt;"OK","Revisar dados",IF(H644="Cancelado","Cancelado",IF(H644="Concluído",IF(K644&gt;J644,"Concluído em atraso","Concluído"),IF(J644&lt;Resumo!$H$3,"Atrasado",IF(J644-Resumo!$H$3&lt;=3,"Vence em até 3 dias","No prazo"))))))</f>
      </c>
      <c r="O644" s="9" t="n"/>
      <c r="P644" s="9">
        <f>IF(COUNTA(A644:L644,O644)=0,"",IFERROR(IF(AND(A644&lt;&gt;"",COUNTIF($A$6:$A$1000,A644)=1,F644&lt;&gt;"",ISNUMBER(Resumo!$H$3),ISNUMBER(B644),B644&gt;=1,B644=INT(B644),B644&lt;=Resumo!$H$3,AND(COUNTIF(Listas!$C$6:$C$105,C644)&gt;=1,C644&lt;&gt;"",COUNTIF(Listas!$A$6:$A$105,G644)=1,G644&lt;&gt;"",OR(H644="A fazer",H644="Em andamento",H644="Aguardando cliente",H644="Aguardando pagamento",H644="Concluído",H644="Cancelado"),OR(I644="Alta",I644="Média",I644="Baixa")),IF(H644="Concluído",AND(ISNUMBER(K644),K644&gt;=B644,K644&lt;=Resumo!$H$3),IF(H644="Cancelado",OR(K644="",AND(ISNUMBER(K644),K644&gt;=B644,K644&lt;=Resumo!$H$3)),K644="")),IF(H644="Cancelado",OR(J644="",AND(ISNUMBER(J644),J644&gt;=B644)),AND(ISNUMBER(J644),J644&gt;=B644)),ISNUMBER(L644),L644&gt;=0),"OK","Revisar dados"),"Revisar dados"))</f>
      </c>
    </row>
    <row r="645">
      <c r="A645" s="13"/>
      <c r="B645" s="33" t="n"/>
      <c r="C645" s="8" t="n"/>
      <c r="D645" s="9" t="n"/>
      <c r="E645" s="10" t="n"/>
      <c r="F645" s="9" t="n"/>
      <c r="G645" s="8" t="n"/>
      <c r="H645" s="8" t="n"/>
      <c r="I645" s="8" t="n"/>
      <c r="J645" s="33" t="n"/>
      <c r="K645" s="33" t="n"/>
      <c r="L645" s="56" t="n"/>
      <c r="M645" s="34">
        <f>IF(P645&lt;&gt;"OK","",IF(H645="Cancelado","",IF(H645="Concluído",K645-B645,Resumo!$H$3-B645)))</f>
      </c>
      <c r="N645" s="13">
        <f>IF(P645="","",IF(P645&lt;&gt;"OK","Revisar dados",IF(H645="Cancelado","Cancelado",IF(H645="Concluído",IF(K645&gt;J645,"Concluído em atraso","Concluído"),IF(J645&lt;Resumo!$H$3,"Atrasado",IF(J645-Resumo!$H$3&lt;=3,"Vence em até 3 dias","No prazo"))))))</f>
      </c>
      <c r="O645" s="9" t="n"/>
      <c r="P645" s="9">
        <f>IF(COUNTA(A645:L645,O645)=0,"",IFERROR(IF(AND(A645&lt;&gt;"",COUNTIF($A$6:$A$1000,A645)=1,F645&lt;&gt;"",ISNUMBER(Resumo!$H$3),ISNUMBER(B645),B645&gt;=1,B645=INT(B645),B645&lt;=Resumo!$H$3,AND(COUNTIF(Listas!$C$6:$C$105,C645)&gt;=1,C645&lt;&gt;"",COUNTIF(Listas!$A$6:$A$105,G645)=1,G645&lt;&gt;"",OR(H645="A fazer",H645="Em andamento",H645="Aguardando cliente",H645="Aguardando pagamento",H645="Concluído",H645="Cancelado"),OR(I645="Alta",I645="Média",I645="Baixa")),IF(H645="Concluído",AND(ISNUMBER(K645),K645&gt;=B645,K645&lt;=Resumo!$H$3),IF(H645="Cancelado",OR(K645="",AND(ISNUMBER(K645),K645&gt;=B645,K645&lt;=Resumo!$H$3)),K645="")),IF(H645="Cancelado",OR(J645="",AND(ISNUMBER(J645),J645&gt;=B645)),AND(ISNUMBER(J645),J645&gt;=B645)),ISNUMBER(L645),L645&gt;=0),"OK","Revisar dados"),"Revisar dados"))</f>
      </c>
    </row>
    <row r="646">
      <c r="A646" s="6"/>
      <c r="B646" s="33" t="n"/>
      <c r="C646" s="8" t="n"/>
      <c r="D646" s="9" t="n"/>
      <c r="E646" s="10" t="n"/>
      <c r="F646" s="9" t="n"/>
      <c r="G646" s="8" t="n"/>
      <c r="H646" s="8" t="n"/>
      <c r="I646" s="8" t="n"/>
      <c r="J646" s="33" t="n"/>
      <c r="K646" s="33" t="n"/>
      <c r="L646" s="56" t="n"/>
      <c r="M646" s="32">
        <f>IF(P646&lt;&gt;"OK","",IF(H646="Cancelado","",IF(H646="Concluído",K646-B646,Resumo!$H$3-B646)))</f>
      </c>
      <c r="N646" s="6">
        <f>IF(P646="","",IF(P646&lt;&gt;"OK","Revisar dados",IF(H646="Cancelado","Cancelado",IF(H646="Concluído",IF(K646&gt;J646,"Concluído em atraso","Concluído"),IF(J646&lt;Resumo!$H$3,"Atrasado",IF(J646-Resumo!$H$3&lt;=3,"Vence em até 3 dias","No prazo"))))))</f>
      </c>
      <c r="O646" s="9" t="n"/>
      <c r="P646" s="9">
        <f>IF(COUNTA(A646:L646,O646)=0,"",IFERROR(IF(AND(A646&lt;&gt;"",COUNTIF($A$6:$A$1000,A646)=1,F646&lt;&gt;"",ISNUMBER(Resumo!$H$3),ISNUMBER(B646),B646&gt;=1,B646=INT(B646),B646&lt;=Resumo!$H$3,AND(COUNTIF(Listas!$C$6:$C$105,C646)&gt;=1,C646&lt;&gt;"",COUNTIF(Listas!$A$6:$A$105,G646)=1,G646&lt;&gt;"",OR(H646="A fazer",H646="Em andamento",H646="Aguardando cliente",H646="Aguardando pagamento",H646="Concluído",H646="Cancelado"),OR(I646="Alta",I646="Média",I646="Baixa")),IF(H646="Concluído",AND(ISNUMBER(K646),K646&gt;=B646,K646&lt;=Resumo!$H$3),IF(H646="Cancelado",OR(K646="",AND(ISNUMBER(K646),K646&gt;=B646,K646&lt;=Resumo!$H$3)),K646="")),IF(H646="Cancelado",OR(J646="",AND(ISNUMBER(J646),J646&gt;=B646)),AND(ISNUMBER(J646),J646&gt;=B646)),ISNUMBER(L646),L646&gt;=0),"OK","Revisar dados"),"Revisar dados"))</f>
      </c>
    </row>
    <row r="647">
      <c r="A647" s="13"/>
      <c r="B647" s="33" t="n"/>
      <c r="C647" s="8" t="n"/>
      <c r="D647" s="9" t="n"/>
      <c r="E647" s="10" t="n"/>
      <c r="F647" s="9" t="n"/>
      <c r="G647" s="8" t="n"/>
      <c r="H647" s="8" t="n"/>
      <c r="I647" s="8" t="n"/>
      <c r="J647" s="33" t="n"/>
      <c r="K647" s="33" t="n"/>
      <c r="L647" s="56" t="n"/>
      <c r="M647" s="34">
        <f>IF(P647&lt;&gt;"OK","",IF(H647="Cancelado","",IF(H647="Concluído",K647-B647,Resumo!$H$3-B647)))</f>
      </c>
      <c r="N647" s="13">
        <f>IF(P647="","",IF(P647&lt;&gt;"OK","Revisar dados",IF(H647="Cancelado","Cancelado",IF(H647="Concluído",IF(K647&gt;J647,"Concluído em atraso","Concluído"),IF(J647&lt;Resumo!$H$3,"Atrasado",IF(J647-Resumo!$H$3&lt;=3,"Vence em até 3 dias","No prazo"))))))</f>
      </c>
      <c r="O647" s="9" t="n"/>
      <c r="P647" s="9">
        <f>IF(COUNTA(A647:L647,O647)=0,"",IFERROR(IF(AND(A647&lt;&gt;"",COUNTIF($A$6:$A$1000,A647)=1,F647&lt;&gt;"",ISNUMBER(Resumo!$H$3),ISNUMBER(B647),B647&gt;=1,B647=INT(B647),B647&lt;=Resumo!$H$3,AND(COUNTIF(Listas!$C$6:$C$105,C647)&gt;=1,C647&lt;&gt;"",COUNTIF(Listas!$A$6:$A$105,G647)=1,G647&lt;&gt;"",OR(H647="A fazer",H647="Em andamento",H647="Aguardando cliente",H647="Aguardando pagamento",H647="Concluído",H647="Cancelado"),OR(I647="Alta",I647="Média",I647="Baixa")),IF(H647="Concluído",AND(ISNUMBER(K647),K647&gt;=B647,K647&lt;=Resumo!$H$3),IF(H647="Cancelado",OR(K647="",AND(ISNUMBER(K647),K647&gt;=B647,K647&lt;=Resumo!$H$3)),K647="")),IF(H647="Cancelado",OR(J647="",AND(ISNUMBER(J647),J647&gt;=B647)),AND(ISNUMBER(J647),J647&gt;=B647)),ISNUMBER(L647),L647&gt;=0),"OK","Revisar dados"),"Revisar dados"))</f>
      </c>
    </row>
    <row r="648">
      <c r="A648" s="6"/>
      <c r="B648" s="33" t="n"/>
      <c r="C648" s="8" t="n"/>
      <c r="D648" s="9" t="n"/>
      <c r="E648" s="10" t="n"/>
      <c r="F648" s="9" t="n"/>
      <c r="G648" s="8" t="n"/>
      <c r="H648" s="8" t="n"/>
      <c r="I648" s="8" t="n"/>
      <c r="J648" s="33" t="n"/>
      <c r="K648" s="33" t="n"/>
      <c r="L648" s="56" t="n"/>
      <c r="M648" s="32">
        <f>IF(P648&lt;&gt;"OK","",IF(H648="Cancelado","",IF(H648="Concluído",K648-B648,Resumo!$H$3-B648)))</f>
      </c>
      <c r="N648" s="6">
        <f>IF(P648="","",IF(P648&lt;&gt;"OK","Revisar dados",IF(H648="Cancelado","Cancelado",IF(H648="Concluído",IF(K648&gt;J648,"Concluído em atraso","Concluído"),IF(J648&lt;Resumo!$H$3,"Atrasado",IF(J648-Resumo!$H$3&lt;=3,"Vence em até 3 dias","No prazo"))))))</f>
      </c>
      <c r="O648" s="9" t="n"/>
      <c r="P648" s="9">
        <f>IF(COUNTA(A648:L648,O648)=0,"",IFERROR(IF(AND(A648&lt;&gt;"",COUNTIF($A$6:$A$1000,A648)=1,F648&lt;&gt;"",ISNUMBER(Resumo!$H$3),ISNUMBER(B648),B648&gt;=1,B648=INT(B648),B648&lt;=Resumo!$H$3,AND(COUNTIF(Listas!$C$6:$C$105,C648)&gt;=1,C648&lt;&gt;"",COUNTIF(Listas!$A$6:$A$105,G648)=1,G648&lt;&gt;"",OR(H648="A fazer",H648="Em andamento",H648="Aguardando cliente",H648="Aguardando pagamento",H648="Concluído",H648="Cancelado"),OR(I648="Alta",I648="Média",I648="Baixa")),IF(H648="Concluído",AND(ISNUMBER(K648),K648&gt;=B648,K648&lt;=Resumo!$H$3),IF(H648="Cancelado",OR(K648="",AND(ISNUMBER(K648),K648&gt;=B648,K648&lt;=Resumo!$H$3)),K648="")),IF(H648="Cancelado",OR(J648="",AND(ISNUMBER(J648),J648&gt;=B648)),AND(ISNUMBER(J648),J648&gt;=B648)),ISNUMBER(L648),L648&gt;=0),"OK","Revisar dados"),"Revisar dados"))</f>
      </c>
    </row>
    <row r="649">
      <c r="A649" s="13"/>
      <c r="B649" s="33" t="n"/>
      <c r="C649" s="8" t="n"/>
      <c r="D649" s="9" t="n"/>
      <c r="E649" s="10" t="n"/>
      <c r="F649" s="9" t="n"/>
      <c r="G649" s="8" t="n"/>
      <c r="H649" s="8" t="n"/>
      <c r="I649" s="8" t="n"/>
      <c r="J649" s="33" t="n"/>
      <c r="K649" s="33" t="n"/>
      <c r="L649" s="56" t="n"/>
      <c r="M649" s="34">
        <f>IF(P649&lt;&gt;"OK","",IF(H649="Cancelado","",IF(H649="Concluído",K649-B649,Resumo!$H$3-B649)))</f>
      </c>
      <c r="N649" s="13">
        <f>IF(P649="","",IF(P649&lt;&gt;"OK","Revisar dados",IF(H649="Cancelado","Cancelado",IF(H649="Concluído",IF(K649&gt;J649,"Concluído em atraso","Concluído"),IF(J649&lt;Resumo!$H$3,"Atrasado",IF(J649-Resumo!$H$3&lt;=3,"Vence em até 3 dias","No prazo"))))))</f>
      </c>
      <c r="O649" s="9" t="n"/>
      <c r="P649" s="9">
        <f>IF(COUNTA(A649:L649,O649)=0,"",IFERROR(IF(AND(A649&lt;&gt;"",COUNTIF($A$6:$A$1000,A649)=1,F649&lt;&gt;"",ISNUMBER(Resumo!$H$3),ISNUMBER(B649),B649&gt;=1,B649=INT(B649),B649&lt;=Resumo!$H$3,AND(COUNTIF(Listas!$C$6:$C$105,C649)&gt;=1,C649&lt;&gt;"",COUNTIF(Listas!$A$6:$A$105,G649)=1,G649&lt;&gt;"",OR(H649="A fazer",H649="Em andamento",H649="Aguardando cliente",H649="Aguardando pagamento",H649="Concluído",H649="Cancelado"),OR(I649="Alta",I649="Média",I649="Baixa")),IF(H649="Concluído",AND(ISNUMBER(K649),K649&gt;=B649,K649&lt;=Resumo!$H$3),IF(H649="Cancelado",OR(K649="",AND(ISNUMBER(K649),K649&gt;=B649,K649&lt;=Resumo!$H$3)),K649="")),IF(H649="Cancelado",OR(J649="",AND(ISNUMBER(J649),J649&gt;=B649)),AND(ISNUMBER(J649),J649&gt;=B649)),ISNUMBER(L649),L649&gt;=0),"OK","Revisar dados"),"Revisar dados"))</f>
      </c>
    </row>
    <row r="650">
      <c r="A650" s="6"/>
      <c r="B650" s="33" t="n"/>
      <c r="C650" s="8" t="n"/>
      <c r="D650" s="9" t="n"/>
      <c r="E650" s="10" t="n"/>
      <c r="F650" s="9" t="n"/>
      <c r="G650" s="8" t="n"/>
      <c r="H650" s="8" t="n"/>
      <c r="I650" s="8" t="n"/>
      <c r="J650" s="33" t="n"/>
      <c r="K650" s="33" t="n"/>
      <c r="L650" s="56" t="n"/>
      <c r="M650" s="32">
        <f>IF(P650&lt;&gt;"OK","",IF(H650="Cancelado","",IF(H650="Concluído",K650-B650,Resumo!$H$3-B650)))</f>
      </c>
      <c r="N650" s="6">
        <f>IF(P650="","",IF(P650&lt;&gt;"OK","Revisar dados",IF(H650="Cancelado","Cancelado",IF(H650="Concluído",IF(K650&gt;J650,"Concluído em atraso","Concluído"),IF(J650&lt;Resumo!$H$3,"Atrasado",IF(J650-Resumo!$H$3&lt;=3,"Vence em até 3 dias","No prazo"))))))</f>
      </c>
      <c r="O650" s="9" t="n"/>
      <c r="P650" s="9">
        <f>IF(COUNTA(A650:L650,O650)=0,"",IFERROR(IF(AND(A650&lt;&gt;"",COUNTIF($A$6:$A$1000,A650)=1,F650&lt;&gt;"",ISNUMBER(Resumo!$H$3),ISNUMBER(B650),B650&gt;=1,B650=INT(B650),B650&lt;=Resumo!$H$3,AND(COUNTIF(Listas!$C$6:$C$105,C650)&gt;=1,C650&lt;&gt;"",COUNTIF(Listas!$A$6:$A$105,G650)=1,G650&lt;&gt;"",OR(H650="A fazer",H650="Em andamento",H650="Aguardando cliente",H650="Aguardando pagamento",H650="Concluído",H650="Cancelado"),OR(I650="Alta",I650="Média",I650="Baixa")),IF(H650="Concluído",AND(ISNUMBER(K650),K650&gt;=B650,K650&lt;=Resumo!$H$3),IF(H650="Cancelado",OR(K650="",AND(ISNUMBER(K650),K650&gt;=B650,K650&lt;=Resumo!$H$3)),K650="")),IF(H650="Cancelado",OR(J650="",AND(ISNUMBER(J650),J650&gt;=B650)),AND(ISNUMBER(J650),J650&gt;=B650)),ISNUMBER(L650),L650&gt;=0),"OK","Revisar dados"),"Revisar dados"))</f>
      </c>
    </row>
    <row r="651">
      <c r="A651" s="13"/>
      <c r="B651" s="33" t="n"/>
      <c r="C651" s="8" t="n"/>
      <c r="D651" s="9" t="n"/>
      <c r="E651" s="10" t="n"/>
      <c r="F651" s="9" t="n"/>
      <c r="G651" s="8" t="n"/>
      <c r="H651" s="8" t="n"/>
      <c r="I651" s="8" t="n"/>
      <c r="J651" s="33" t="n"/>
      <c r="K651" s="33" t="n"/>
      <c r="L651" s="56" t="n"/>
      <c r="M651" s="34">
        <f>IF(P651&lt;&gt;"OK","",IF(H651="Cancelado","",IF(H651="Concluído",K651-B651,Resumo!$H$3-B651)))</f>
      </c>
      <c r="N651" s="13">
        <f>IF(P651="","",IF(P651&lt;&gt;"OK","Revisar dados",IF(H651="Cancelado","Cancelado",IF(H651="Concluído",IF(K651&gt;J651,"Concluído em atraso","Concluído"),IF(J651&lt;Resumo!$H$3,"Atrasado",IF(J651-Resumo!$H$3&lt;=3,"Vence em até 3 dias","No prazo"))))))</f>
      </c>
      <c r="O651" s="9" t="n"/>
      <c r="P651" s="9">
        <f>IF(COUNTA(A651:L651,O651)=0,"",IFERROR(IF(AND(A651&lt;&gt;"",COUNTIF($A$6:$A$1000,A651)=1,F651&lt;&gt;"",ISNUMBER(Resumo!$H$3),ISNUMBER(B651),B651&gt;=1,B651=INT(B651),B651&lt;=Resumo!$H$3,AND(COUNTIF(Listas!$C$6:$C$105,C651)&gt;=1,C651&lt;&gt;"",COUNTIF(Listas!$A$6:$A$105,G651)=1,G651&lt;&gt;"",OR(H651="A fazer",H651="Em andamento",H651="Aguardando cliente",H651="Aguardando pagamento",H651="Concluído",H651="Cancelado"),OR(I651="Alta",I651="Média",I651="Baixa")),IF(H651="Concluído",AND(ISNUMBER(K651),K651&gt;=B651,K651&lt;=Resumo!$H$3),IF(H651="Cancelado",OR(K651="",AND(ISNUMBER(K651),K651&gt;=B651,K651&lt;=Resumo!$H$3)),K651="")),IF(H651="Cancelado",OR(J651="",AND(ISNUMBER(J651),J651&gt;=B651)),AND(ISNUMBER(J651),J651&gt;=B651)),ISNUMBER(L651),L651&gt;=0),"OK","Revisar dados"),"Revisar dados"))</f>
      </c>
    </row>
    <row r="652">
      <c r="A652" s="6"/>
      <c r="B652" s="33" t="n"/>
      <c r="C652" s="8" t="n"/>
      <c r="D652" s="9" t="n"/>
      <c r="E652" s="10" t="n"/>
      <c r="F652" s="9" t="n"/>
      <c r="G652" s="8" t="n"/>
      <c r="H652" s="8" t="n"/>
      <c r="I652" s="8" t="n"/>
      <c r="J652" s="33" t="n"/>
      <c r="K652" s="33" t="n"/>
      <c r="L652" s="56" t="n"/>
      <c r="M652" s="32">
        <f>IF(P652&lt;&gt;"OK","",IF(H652="Cancelado","",IF(H652="Concluído",K652-B652,Resumo!$H$3-B652)))</f>
      </c>
      <c r="N652" s="6">
        <f>IF(P652="","",IF(P652&lt;&gt;"OK","Revisar dados",IF(H652="Cancelado","Cancelado",IF(H652="Concluído",IF(K652&gt;J652,"Concluído em atraso","Concluído"),IF(J652&lt;Resumo!$H$3,"Atrasado",IF(J652-Resumo!$H$3&lt;=3,"Vence em até 3 dias","No prazo"))))))</f>
      </c>
      <c r="O652" s="9" t="n"/>
      <c r="P652" s="9">
        <f>IF(COUNTA(A652:L652,O652)=0,"",IFERROR(IF(AND(A652&lt;&gt;"",COUNTIF($A$6:$A$1000,A652)=1,F652&lt;&gt;"",ISNUMBER(Resumo!$H$3),ISNUMBER(B652),B652&gt;=1,B652=INT(B652),B652&lt;=Resumo!$H$3,AND(COUNTIF(Listas!$C$6:$C$105,C652)&gt;=1,C652&lt;&gt;"",COUNTIF(Listas!$A$6:$A$105,G652)=1,G652&lt;&gt;"",OR(H652="A fazer",H652="Em andamento",H652="Aguardando cliente",H652="Aguardando pagamento",H652="Concluído",H652="Cancelado"),OR(I652="Alta",I652="Média",I652="Baixa")),IF(H652="Concluído",AND(ISNUMBER(K652),K652&gt;=B652,K652&lt;=Resumo!$H$3),IF(H652="Cancelado",OR(K652="",AND(ISNUMBER(K652),K652&gt;=B652,K652&lt;=Resumo!$H$3)),K652="")),IF(H652="Cancelado",OR(J652="",AND(ISNUMBER(J652),J652&gt;=B652)),AND(ISNUMBER(J652),J652&gt;=B652)),ISNUMBER(L652),L652&gt;=0),"OK","Revisar dados"),"Revisar dados"))</f>
      </c>
    </row>
    <row r="653">
      <c r="A653" s="13"/>
      <c r="B653" s="33" t="n"/>
      <c r="C653" s="8" t="n"/>
      <c r="D653" s="9" t="n"/>
      <c r="E653" s="10" t="n"/>
      <c r="F653" s="9" t="n"/>
      <c r="G653" s="8" t="n"/>
      <c r="H653" s="8" t="n"/>
      <c r="I653" s="8" t="n"/>
      <c r="J653" s="33" t="n"/>
      <c r="K653" s="33" t="n"/>
      <c r="L653" s="56" t="n"/>
      <c r="M653" s="34">
        <f>IF(P653&lt;&gt;"OK","",IF(H653="Cancelado","",IF(H653="Concluído",K653-B653,Resumo!$H$3-B653)))</f>
      </c>
      <c r="N653" s="13">
        <f>IF(P653="","",IF(P653&lt;&gt;"OK","Revisar dados",IF(H653="Cancelado","Cancelado",IF(H653="Concluído",IF(K653&gt;J653,"Concluído em atraso","Concluído"),IF(J653&lt;Resumo!$H$3,"Atrasado",IF(J653-Resumo!$H$3&lt;=3,"Vence em até 3 dias","No prazo"))))))</f>
      </c>
      <c r="O653" s="9" t="n"/>
      <c r="P653" s="9">
        <f>IF(COUNTA(A653:L653,O653)=0,"",IFERROR(IF(AND(A653&lt;&gt;"",COUNTIF($A$6:$A$1000,A653)=1,F653&lt;&gt;"",ISNUMBER(Resumo!$H$3),ISNUMBER(B653),B653&gt;=1,B653=INT(B653),B653&lt;=Resumo!$H$3,AND(COUNTIF(Listas!$C$6:$C$105,C653)&gt;=1,C653&lt;&gt;"",COUNTIF(Listas!$A$6:$A$105,G653)=1,G653&lt;&gt;"",OR(H653="A fazer",H653="Em andamento",H653="Aguardando cliente",H653="Aguardando pagamento",H653="Concluído",H653="Cancelado"),OR(I653="Alta",I653="Média",I653="Baixa")),IF(H653="Concluído",AND(ISNUMBER(K653),K653&gt;=B653,K653&lt;=Resumo!$H$3),IF(H653="Cancelado",OR(K653="",AND(ISNUMBER(K653),K653&gt;=B653,K653&lt;=Resumo!$H$3)),K653="")),IF(H653="Cancelado",OR(J653="",AND(ISNUMBER(J653),J653&gt;=B653)),AND(ISNUMBER(J653),J653&gt;=B653)),ISNUMBER(L653),L653&gt;=0),"OK","Revisar dados"),"Revisar dados"))</f>
      </c>
    </row>
    <row r="654">
      <c r="A654" s="6"/>
      <c r="B654" s="33" t="n"/>
      <c r="C654" s="8" t="n"/>
      <c r="D654" s="9" t="n"/>
      <c r="E654" s="10" t="n"/>
      <c r="F654" s="9" t="n"/>
      <c r="G654" s="8" t="n"/>
      <c r="H654" s="8" t="n"/>
      <c r="I654" s="8" t="n"/>
      <c r="J654" s="33" t="n"/>
      <c r="K654" s="33" t="n"/>
      <c r="L654" s="56" t="n"/>
      <c r="M654" s="32">
        <f>IF(P654&lt;&gt;"OK","",IF(H654="Cancelado","",IF(H654="Concluído",K654-B654,Resumo!$H$3-B654)))</f>
      </c>
      <c r="N654" s="6">
        <f>IF(P654="","",IF(P654&lt;&gt;"OK","Revisar dados",IF(H654="Cancelado","Cancelado",IF(H654="Concluído",IF(K654&gt;J654,"Concluído em atraso","Concluído"),IF(J654&lt;Resumo!$H$3,"Atrasado",IF(J654-Resumo!$H$3&lt;=3,"Vence em até 3 dias","No prazo"))))))</f>
      </c>
      <c r="O654" s="9" t="n"/>
      <c r="P654" s="9">
        <f>IF(COUNTA(A654:L654,O654)=0,"",IFERROR(IF(AND(A654&lt;&gt;"",COUNTIF($A$6:$A$1000,A654)=1,F654&lt;&gt;"",ISNUMBER(Resumo!$H$3),ISNUMBER(B654),B654&gt;=1,B654=INT(B654),B654&lt;=Resumo!$H$3,AND(COUNTIF(Listas!$C$6:$C$105,C654)&gt;=1,C654&lt;&gt;"",COUNTIF(Listas!$A$6:$A$105,G654)=1,G654&lt;&gt;"",OR(H654="A fazer",H654="Em andamento",H654="Aguardando cliente",H654="Aguardando pagamento",H654="Concluído",H654="Cancelado"),OR(I654="Alta",I654="Média",I654="Baixa")),IF(H654="Concluído",AND(ISNUMBER(K654),K654&gt;=B654,K654&lt;=Resumo!$H$3),IF(H654="Cancelado",OR(K654="",AND(ISNUMBER(K654),K654&gt;=B654,K654&lt;=Resumo!$H$3)),K654="")),IF(H654="Cancelado",OR(J654="",AND(ISNUMBER(J654),J654&gt;=B654)),AND(ISNUMBER(J654),J654&gt;=B654)),ISNUMBER(L654),L654&gt;=0),"OK","Revisar dados"),"Revisar dados"))</f>
      </c>
    </row>
    <row r="655">
      <c r="A655" s="13"/>
      <c r="B655" s="33" t="n"/>
      <c r="C655" s="8" t="n"/>
      <c r="D655" s="9" t="n"/>
      <c r="E655" s="10" t="n"/>
      <c r="F655" s="9" t="n"/>
      <c r="G655" s="8" t="n"/>
      <c r="H655" s="8" t="n"/>
      <c r="I655" s="8" t="n"/>
      <c r="J655" s="33" t="n"/>
      <c r="K655" s="33" t="n"/>
      <c r="L655" s="56" t="n"/>
      <c r="M655" s="34">
        <f>IF(P655&lt;&gt;"OK","",IF(H655="Cancelado","",IF(H655="Concluído",K655-B655,Resumo!$H$3-B655)))</f>
      </c>
      <c r="N655" s="13">
        <f>IF(P655="","",IF(P655&lt;&gt;"OK","Revisar dados",IF(H655="Cancelado","Cancelado",IF(H655="Concluído",IF(K655&gt;J655,"Concluído em atraso","Concluído"),IF(J655&lt;Resumo!$H$3,"Atrasado",IF(J655-Resumo!$H$3&lt;=3,"Vence em até 3 dias","No prazo"))))))</f>
      </c>
      <c r="O655" s="9" t="n"/>
      <c r="P655" s="9">
        <f>IF(COUNTA(A655:L655,O655)=0,"",IFERROR(IF(AND(A655&lt;&gt;"",COUNTIF($A$6:$A$1000,A655)=1,F655&lt;&gt;"",ISNUMBER(Resumo!$H$3),ISNUMBER(B655),B655&gt;=1,B655=INT(B655),B655&lt;=Resumo!$H$3,AND(COUNTIF(Listas!$C$6:$C$105,C655)&gt;=1,C655&lt;&gt;"",COUNTIF(Listas!$A$6:$A$105,G655)=1,G655&lt;&gt;"",OR(H655="A fazer",H655="Em andamento",H655="Aguardando cliente",H655="Aguardando pagamento",H655="Concluído",H655="Cancelado"),OR(I655="Alta",I655="Média",I655="Baixa")),IF(H655="Concluído",AND(ISNUMBER(K655),K655&gt;=B655,K655&lt;=Resumo!$H$3),IF(H655="Cancelado",OR(K655="",AND(ISNUMBER(K655),K655&gt;=B655,K655&lt;=Resumo!$H$3)),K655="")),IF(H655="Cancelado",OR(J655="",AND(ISNUMBER(J655),J655&gt;=B655)),AND(ISNUMBER(J655),J655&gt;=B655)),ISNUMBER(L655),L655&gt;=0),"OK","Revisar dados"),"Revisar dados"))</f>
      </c>
    </row>
    <row r="656">
      <c r="A656" s="6"/>
      <c r="B656" s="33" t="n"/>
      <c r="C656" s="8" t="n"/>
      <c r="D656" s="9" t="n"/>
      <c r="E656" s="10" t="n"/>
      <c r="F656" s="9" t="n"/>
      <c r="G656" s="8" t="n"/>
      <c r="H656" s="8" t="n"/>
      <c r="I656" s="8" t="n"/>
      <c r="J656" s="33" t="n"/>
      <c r="K656" s="33" t="n"/>
      <c r="L656" s="56" t="n"/>
      <c r="M656" s="32">
        <f>IF(P656&lt;&gt;"OK","",IF(H656="Cancelado","",IF(H656="Concluído",K656-B656,Resumo!$H$3-B656)))</f>
      </c>
      <c r="N656" s="6">
        <f>IF(P656="","",IF(P656&lt;&gt;"OK","Revisar dados",IF(H656="Cancelado","Cancelado",IF(H656="Concluído",IF(K656&gt;J656,"Concluído em atraso","Concluído"),IF(J656&lt;Resumo!$H$3,"Atrasado",IF(J656-Resumo!$H$3&lt;=3,"Vence em até 3 dias","No prazo"))))))</f>
      </c>
      <c r="O656" s="9" t="n"/>
      <c r="P656" s="9">
        <f>IF(COUNTA(A656:L656,O656)=0,"",IFERROR(IF(AND(A656&lt;&gt;"",COUNTIF($A$6:$A$1000,A656)=1,F656&lt;&gt;"",ISNUMBER(Resumo!$H$3),ISNUMBER(B656),B656&gt;=1,B656=INT(B656),B656&lt;=Resumo!$H$3,AND(COUNTIF(Listas!$C$6:$C$105,C656)&gt;=1,C656&lt;&gt;"",COUNTIF(Listas!$A$6:$A$105,G656)=1,G656&lt;&gt;"",OR(H656="A fazer",H656="Em andamento",H656="Aguardando cliente",H656="Aguardando pagamento",H656="Concluído",H656="Cancelado"),OR(I656="Alta",I656="Média",I656="Baixa")),IF(H656="Concluído",AND(ISNUMBER(K656),K656&gt;=B656,K656&lt;=Resumo!$H$3),IF(H656="Cancelado",OR(K656="",AND(ISNUMBER(K656),K656&gt;=B656,K656&lt;=Resumo!$H$3)),K656="")),IF(H656="Cancelado",OR(J656="",AND(ISNUMBER(J656),J656&gt;=B656)),AND(ISNUMBER(J656),J656&gt;=B656)),ISNUMBER(L656),L656&gt;=0),"OK","Revisar dados"),"Revisar dados"))</f>
      </c>
    </row>
    <row r="657">
      <c r="A657" s="13"/>
      <c r="B657" s="33" t="n"/>
      <c r="C657" s="8" t="n"/>
      <c r="D657" s="9" t="n"/>
      <c r="E657" s="10" t="n"/>
      <c r="F657" s="9" t="n"/>
      <c r="G657" s="8" t="n"/>
      <c r="H657" s="8" t="n"/>
      <c r="I657" s="8" t="n"/>
      <c r="J657" s="33" t="n"/>
      <c r="K657" s="33" t="n"/>
      <c r="L657" s="56" t="n"/>
      <c r="M657" s="34">
        <f>IF(P657&lt;&gt;"OK","",IF(H657="Cancelado","",IF(H657="Concluído",K657-B657,Resumo!$H$3-B657)))</f>
      </c>
      <c r="N657" s="13">
        <f>IF(P657="","",IF(P657&lt;&gt;"OK","Revisar dados",IF(H657="Cancelado","Cancelado",IF(H657="Concluído",IF(K657&gt;J657,"Concluído em atraso","Concluído"),IF(J657&lt;Resumo!$H$3,"Atrasado",IF(J657-Resumo!$H$3&lt;=3,"Vence em até 3 dias","No prazo"))))))</f>
      </c>
      <c r="O657" s="9" t="n"/>
      <c r="P657" s="9">
        <f>IF(COUNTA(A657:L657,O657)=0,"",IFERROR(IF(AND(A657&lt;&gt;"",COUNTIF($A$6:$A$1000,A657)=1,F657&lt;&gt;"",ISNUMBER(Resumo!$H$3),ISNUMBER(B657),B657&gt;=1,B657=INT(B657),B657&lt;=Resumo!$H$3,AND(COUNTIF(Listas!$C$6:$C$105,C657)&gt;=1,C657&lt;&gt;"",COUNTIF(Listas!$A$6:$A$105,G657)=1,G657&lt;&gt;"",OR(H657="A fazer",H657="Em andamento",H657="Aguardando cliente",H657="Aguardando pagamento",H657="Concluído",H657="Cancelado"),OR(I657="Alta",I657="Média",I657="Baixa")),IF(H657="Concluído",AND(ISNUMBER(K657),K657&gt;=B657,K657&lt;=Resumo!$H$3),IF(H657="Cancelado",OR(K657="",AND(ISNUMBER(K657),K657&gt;=B657,K657&lt;=Resumo!$H$3)),K657="")),IF(H657="Cancelado",OR(J657="",AND(ISNUMBER(J657),J657&gt;=B657)),AND(ISNUMBER(J657),J657&gt;=B657)),ISNUMBER(L657),L657&gt;=0),"OK","Revisar dados"),"Revisar dados"))</f>
      </c>
    </row>
    <row r="658">
      <c r="A658" s="6"/>
      <c r="B658" s="33" t="n"/>
      <c r="C658" s="8" t="n"/>
      <c r="D658" s="9" t="n"/>
      <c r="E658" s="10" t="n"/>
      <c r="F658" s="9" t="n"/>
      <c r="G658" s="8" t="n"/>
      <c r="H658" s="8" t="n"/>
      <c r="I658" s="8" t="n"/>
      <c r="J658" s="33" t="n"/>
      <c r="K658" s="33" t="n"/>
      <c r="L658" s="56" t="n"/>
      <c r="M658" s="32">
        <f>IF(P658&lt;&gt;"OK","",IF(H658="Cancelado","",IF(H658="Concluído",K658-B658,Resumo!$H$3-B658)))</f>
      </c>
      <c r="N658" s="6">
        <f>IF(P658="","",IF(P658&lt;&gt;"OK","Revisar dados",IF(H658="Cancelado","Cancelado",IF(H658="Concluído",IF(K658&gt;J658,"Concluído em atraso","Concluído"),IF(J658&lt;Resumo!$H$3,"Atrasado",IF(J658-Resumo!$H$3&lt;=3,"Vence em até 3 dias","No prazo"))))))</f>
      </c>
      <c r="O658" s="9" t="n"/>
      <c r="P658" s="9">
        <f>IF(COUNTA(A658:L658,O658)=0,"",IFERROR(IF(AND(A658&lt;&gt;"",COUNTIF($A$6:$A$1000,A658)=1,F658&lt;&gt;"",ISNUMBER(Resumo!$H$3),ISNUMBER(B658),B658&gt;=1,B658=INT(B658),B658&lt;=Resumo!$H$3,AND(COUNTIF(Listas!$C$6:$C$105,C658)&gt;=1,C658&lt;&gt;"",COUNTIF(Listas!$A$6:$A$105,G658)=1,G658&lt;&gt;"",OR(H658="A fazer",H658="Em andamento",H658="Aguardando cliente",H658="Aguardando pagamento",H658="Concluído",H658="Cancelado"),OR(I658="Alta",I658="Média",I658="Baixa")),IF(H658="Concluído",AND(ISNUMBER(K658),K658&gt;=B658,K658&lt;=Resumo!$H$3),IF(H658="Cancelado",OR(K658="",AND(ISNUMBER(K658),K658&gt;=B658,K658&lt;=Resumo!$H$3)),K658="")),IF(H658="Cancelado",OR(J658="",AND(ISNUMBER(J658),J658&gt;=B658)),AND(ISNUMBER(J658),J658&gt;=B658)),ISNUMBER(L658),L658&gt;=0),"OK","Revisar dados"),"Revisar dados"))</f>
      </c>
    </row>
    <row r="659">
      <c r="A659" s="13"/>
      <c r="B659" s="33" t="n"/>
      <c r="C659" s="8" t="n"/>
      <c r="D659" s="9" t="n"/>
      <c r="E659" s="10" t="n"/>
      <c r="F659" s="9" t="n"/>
      <c r="G659" s="8" t="n"/>
      <c r="H659" s="8" t="n"/>
      <c r="I659" s="8" t="n"/>
      <c r="J659" s="33" t="n"/>
      <c r="K659" s="33" t="n"/>
      <c r="L659" s="56" t="n"/>
      <c r="M659" s="34">
        <f>IF(P659&lt;&gt;"OK","",IF(H659="Cancelado","",IF(H659="Concluído",K659-B659,Resumo!$H$3-B659)))</f>
      </c>
      <c r="N659" s="13">
        <f>IF(P659="","",IF(P659&lt;&gt;"OK","Revisar dados",IF(H659="Cancelado","Cancelado",IF(H659="Concluído",IF(K659&gt;J659,"Concluído em atraso","Concluído"),IF(J659&lt;Resumo!$H$3,"Atrasado",IF(J659-Resumo!$H$3&lt;=3,"Vence em até 3 dias","No prazo"))))))</f>
      </c>
      <c r="O659" s="9" t="n"/>
      <c r="P659" s="9">
        <f>IF(COUNTA(A659:L659,O659)=0,"",IFERROR(IF(AND(A659&lt;&gt;"",COUNTIF($A$6:$A$1000,A659)=1,F659&lt;&gt;"",ISNUMBER(Resumo!$H$3),ISNUMBER(B659),B659&gt;=1,B659=INT(B659),B659&lt;=Resumo!$H$3,AND(COUNTIF(Listas!$C$6:$C$105,C659)&gt;=1,C659&lt;&gt;"",COUNTIF(Listas!$A$6:$A$105,G659)=1,G659&lt;&gt;"",OR(H659="A fazer",H659="Em andamento",H659="Aguardando cliente",H659="Aguardando pagamento",H659="Concluído",H659="Cancelado"),OR(I659="Alta",I659="Média",I659="Baixa")),IF(H659="Concluído",AND(ISNUMBER(K659),K659&gt;=B659,K659&lt;=Resumo!$H$3),IF(H659="Cancelado",OR(K659="",AND(ISNUMBER(K659),K659&gt;=B659,K659&lt;=Resumo!$H$3)),K659="")),IF(H659="Cancelado",OR(J659="",AND(ISNUMBER(J659),J659&gt;=B659)),AND(ISNUMBER(J659),J659&gt;=B659)),ISNUMBER(L659),L659&gt;=0),"OK","Revisar dados"),"Revisar dados"))</f>
      </c>
    </row>
    <row r="660">
      <c r="A660" s="6"/>
      <c r="B660" s="33" t="n"/>
      <c r="C660" s="8" t="n"/>
      <c r="D660" s="9" t="n"/>
      <c r="E660" s="10" t="n"/>
      <c r="F660" s="9" t="n"/>
      <c r="G660" s="8" t="n"/>
      <c r="H660" s="8" t="n"/>
      <c r="I660" s="8" t="n"/>
      <c r="J660" s="33" t="n"/>
      <c r="K660" s="33" t="n"/>
      <c r="L660" s="56" t="n"/>
      <c r="M660" s="32">
        <f>IF(P660&lt;&gt;"OK","",IF(H660="Cancelado","",IF(H660="Concluído",K660-B660,Resumo!$H$3-B660)))</f>
      </c>
      <c r="N660" s="6">
        <f>IF(P660="","",IF(P660&lt;&gt;"OK","Revisar dados",IF(H660="Cancelado","Cancelado",IF(H660="Concluído",IF(K660&gt;J660,"Concluído em atraso","Concluído"),IF(J660&lt;Resumo!$H$3,"Atrasado",IF(J660-Resumo!$H$3&lt;=3,"Vence em até 3 dias","No prazo"))))))</f>
      </c>
      <c r="O660" s="9" t="n"/>
      <c r="P660" s="9">
        <f>IF(COUNTA(A660:L660,O660)=0,"",IFERROR(IF(AND(A660&lt;&gt;"",COUNTIF($A$6:$A$1000,A660)=1,F660&lt;&gt;"",ISNUMBER(Resumo!$H$3),ISNUMBER(B660),B660&gt;=1,B660=INT(B660),B660&lt;=Resumo!$H$3,AND(COUNTIF(Listas!$C$6:$C$105,C660)&gt;=1,C660&lt;&gt;"",COUNTIF(Listas!$A$6:$A$105,G660)=1,G660&lt;&gt;"",OR(H660="A fazer",H660="Em andamento",H660="Aguardando cliente",H660="Aguardando pagamento",H660="Concluído",H660="Cancelado"),OR(I660="Alta",I660="Média",I660="Baixa")),IF(H660="Concluído",AND(ISNUMBER(K660),K660&gt;=B660,K660&lt;=Resumo!$H$3),IF(H660="Cancelado",OR(K660="",AND(ISNUMBER(K660),K660&gt;=B660,K660&lt;=Resumo!$H$3)),K660="")),IF(H660="Cancelado",OR(J660="",AND(ISNUMBER(J660),J660&gt;=B660)),AND(ISNUMBER(J660),J660&gt;=B660)),ISNUMBER(L660),L660&gt;=0),"OK","Revisar dados"),"Revisar dados"))</f>
      </c>
    </row>
    <row r="661">
      <c r="A661" s="13"/>
      <c r="B661" s="33" t="n"/>
      <c r="C661" s="8" t="n"/>
      <c r="D661" s="9" t="n"/>
      <c r="E661" s="10" t="n"/>
      <c r="F661" s="9" t="n"/>
      <c r="G661" s="8" t="n"/>
      <c r="H661" s="8" t="n"/>
      <c r="I661" s="8" t="n"/>
      <c r="J661" s="33" t="n"/>
      <c r="K661" s="33" t="n"/>
      <c r="L661" s="56" t="n"/>
      <c r="M661" s="34">
        <f>IF(P661&lt;&gt;"OK","",IF(H661="Cancelado","",IF(H661="Concluído",K661-B661,Resumo!$H$3-B661)))</f>
      </c>
      <c r="N661" s="13">
        <f>IF(P661="","",IF(P661&lt;&gt;"OK","Revisar dados",IF(H661="Cancelado","Cancelado",IF(H661="Concluído",IF(K661&gt;J661,"Concluído em atraso","Concluído"),IF(J661&lt;Resumo!$H$3,"Atrasado",IF(J661-Resumo!$H$3&lt;=3,"Vence em até 3 dias","No prazo"))))))</f>
      </c>
      <c r="O661" s="9" t="n"/>
      <c r="P661" s="9">
        <f>IF(COUNTA(A661:L661,O661)=0,"",IFERROR(IF(AND(A661&lt;&gt;"",COUNTIF($A$6:$A$1000,A661)=1,F661&lt;&gt;"",ISNUMBER(Resumo!$H$3),ISNUMBER(B661),B661&gt;=1,B661=INT(B661),B661&lt;=Resumo!$H$3,AND(COUNTIF(Listas!$C$6:$C$105,C661)&gt;=1,C661&lt;&gt;"",COUNTIF(Listas!$A$6:$A$105,G661)=1,G661&lt;&gt;"",OR(H661="A fazer",H661="Em andamento",H661="Aguardando cliente",H661="Aguardando pagamento",H661="Concluído",H661="Cancelado"),OR(I661="Alta",I661="Média",I661="Baixa")),IF(H661="Concluído",AND(ISNUMBER(K661),K661&gt;=B661,K661&lt;=Resumo!$H$3),IF(H661="Cancelado",OR(K661="",AND(ISNUMBER(K661),K661&gt;=B661,K661&lt;=Resumo!$H$3)),K661="")),IF(H661="Cancelado",OR(J661="",AND(ISNUMBER(J661),J661&gt;=B661)),AND(ISNUMBER(J661),J661&gt;=B661)),ISNUMBER(L661),L661&gt;=0),"OK","Revisar dados"),"Revisar dados"))</f>
      </c>
    </row>
    <row r="662">
      <c r="A662" s="6"/>
      <c r="B662" s="33" t="n"/>
      <c r="C662" s="8" t="n"/>
      <c r="D662" s="9" t="n"/>
      <c r="E662" s="10" t="n"/>
      <c r="F662" s="9" t="n"/>
      <c r="G662" s="8" t="n"/>
      <c r="H662" s="8" t="n"/>
      <c r="I662" s="8" t="n"/>
      <c r="J662" s="33" t="n"/>
      <c r="K662" s="33" t="n"/>
      <c r="L662" s="56" t="n"/>
      <c r="M662" s="32">
        <f>IF(P662&lt;&gt;"OK","",IF(H662="Cancelado","",IF(H662="Concluído",K662-B662,Resumo!$H$3-B662)))</f>
      </c>
      <c r="N662" s="6">
        <f>IF(P662="","",IF(P662&lt;&gt;"OK","Revisar dados",IF(H662="Cancelado","Cancelado",IF(H662="Concluído",IF(K662&gt;J662,"Concluído em atraso","Concluído"),IF(J662&lt;Resumo!$H$3,"Atrasado",IF(J662-Resumo!$H$3&lt;=3,"Vence em até 3 dias","No prazo"))))))</f>
      </c>
      <c r="O662" s="9" t="n"/>
      <c r="P662" s="9">
        <f>IF(COUNTA(A662:L662,O662)=0,"",IFERROR(IF(AND(A662&lt;&gt;"",COUNTIF($A$6:$A$1000,A662)=1,F662&lt;&gt;"",ISNUMBER(Resumo!$H$3),ISNUMBER(B662),B662&gt;=1,B662=INT(B662),B662&lt;=Resumo!$H$3,AND(COUNTIF(Listas!$C$6:$C$105,C662)&gt;=1,C662&lt;&gt;"",COUNTIF(Listas!$A$6:$A$105,G662)=1,G662&lt;&gt;"",OR(H662="A fazer",H662="Em andamento",H662="Aguardando cliente",H662="Aguardando pagamento",H662="Concluído",H662="Cancelado"),OR(I662="Alta",I662="Média",I662="Baixa")),IF(H662="Concluído",AND(ISNUMBER(K662),K662&gt;=B662,K662&lt;=Resumo!$H$3),IF(H662="Cancelado",OR(K662="",AND(ISNUMBER(K662),K662&gt;=B662,K662&lt;=Resumo!$H$3)),K662="")),IF(H662="Cancelado",OR(J662="",AND(ISNUMBER(J662),J662&gt;=B662)),AND(ISNUMBER(J662),J662&gt;=B662)),ISNUMBER(L662),L662&gt;=0),"OK","Revisar dados"),"Revisar dados"))</f>
      </c>
    </row>
    <row r="663">
      <c r="A663" s="13"/>
      <c r="B663" s="33" t="n"/>
      <c r="C663" s="8" t="n"/>
      <c r="D663" s="9" t="n"/>
      <c r="E663" s="10" t="n"/>
      <c r="F663" s="9" t="n"/>
      <c r="G663" s="8" t="n"/>
      <c r="H663" s="8" t="n"/>
      <c r="I663" s="8" t="n"/>
      <c r="J663" s="33" t="n"/>
      <c r="K663" s="33" t="n"/>
      <c r="L663" s="56" t="n"/>
      <c r="M663" s="34">
        <f>IF(P663&lt;&gt;"OK","",IF(H663="Cancelado","",IF(H663="Concluído",K663-B663,Resumo!$H$3-B663)))</f>
      </c>
      <c r="N663" s="13">
        <f>IF(P663="","",IF(P663&lt;&gt;"OK","Revisar dados",IF(H663="Cancelado","Cancelado",IF(H663="Concluído",IF(K663&gt;J663,"Concluído em atraso","Concluído"),IF(J663&lt;Resumo!$H$3,"Atrasado",IF(J663-Resumo!$H$3&lt;=3,"Vence em até 3 dias","No prazo"))))))</f>
      </c>
      <c r="O663" s="9" t="n"/>
      <c r="P663" s="9">
        <f>IF(COUNTA(A663:L663,O663)=0,"",IFERROR(IF(AND(A663&lt;&gt;"",COUNTIF($A$6:$A$1000,A663)=1,F663&lt;&gt;"",ISNUMBER(Resumo!$H$3),ISNUMBER(B663),B663&gt;=1,B663=INT(B663),B663&lt;=Resumo!$H$3,AND(COUNTIF(Listas!$C$6:$C$105,C663)&gt;=1,C663&lt;&gt;"",COUNTIF(Listas!$A$6:$A$105,G663)=1,G663&lt;&gt;"",OR(H663="A fazer",H663="Em andamento",H663="Aguardando cliente",H663="Aguardando pagamento",H663="Concluído",H663="Cancelado"),OR(I663="Alta",I663="Média",I663="Baixa")),IF(H663="Concluído",AND(ISNUMBER(K663),K663&gt;=B663,K663&lt;=Resumo!$H$3),IF(H663="Cancelado",OR(K663="",AND(ISNUMBER(K663),K663&gt;=B663,K663&lt;=Resumo!$H$3)),K663="")),IF(H663="Cancelado",OR(J663="",AND(ISNUMBER(J663),J663&gt;=B663)),AND(ISNUMBER(J663),J663&gt;=B663)),ISNUMBER(L663),L663&gt;=0),"OK","Revisar dados"),"Revisar dados"))</f>
      </c>
    </row>
    <row r="664">
      <c r="A664" s="6"/>
      <c r="B664" s="33" t="n"/>
      <c r="C664" s="8" t="n"/>
      <c r="D664" s="9" t="n"/>
      <c r="E664" s="10" t="n"/>
      <c r="F664" s="9" t="n"/>
      <c r="G664" s="8" t="n"/>
      <c r="H664" s="8" t="n"/>
      <c r="I664" s="8" t="n"/>
      <c r="J664" s="33" t="n"/>
      <c r="K664" s="33" t="n"/>
      <c r="L664" s="56" t="n"/>
      <c r="M664" s="32">
        <f>IF(P664&lt;&gt;"OK","",IF(H664="Cancelado","",IF(H664="Concluído",K664-B664,Resumo!$H$3-B664)))</f>
      </c>
      <c r="N664" s="6">
        <f>IF(P664="","",IF(P664&lt;&gt;"OK","Revisar dados",IF(H664="Cancelado","Cancelado",IF(H664="Concluído",IF(K664&gt;J664,"Concluído em atraso","Concluído"),IF(J664&lt;Resumo!$H$3,"Atrasado",IF(J664-Resumo!$H$3&lt;=3,"Vence em até 3 dias","No prazo"))))))</f>
      </c>
      <c r="O664" s="9" t="n"/>
      <c r="P664" s="9">
        <f>IF(COUNTA(A664:L664,O664)=0,"",IFERROR(IF(AND(A664&lt;&gt;"",COUNTIF($A$6:$A$1000,A664)=1,F664&lt;&gt;"",ISNUMBER(Resumo!$H$3),ISNUMBER(B664),B664&gt;=1,B664=INT(B664),B664&lt;=Resumo!$H$3,AND(COUNTIF(Listas!$C$6:$C$105,C664)&gt;=1,C664&lt;&gt;"",COUNTIF(Listas!$A$6:$A$105,G664)=1,G664&lt;&gt;"",OR(H664="A fazer",H664="Em andamento",H664="Aguardando cliente",H664="Aguardando pagamento",H664="Concluído",H664="Cancelado"),OR(I664="Alta",I664="Média",I664="Baixa")),IF(H664="Concluído",AND(ISNUMBER(K664),K664&gt;=B664,K664&lt;=Resumo!$H$3),IF(H664="Cancelado",OR(K664="",AND(ISNUMBER(K664),K664&gt;=B664,K664&lt;=Resumo!$H$3)),K664="")),IF(H664="Cancelado",OR(J664="",AND(ISNUMBER(J664),J664&gt;=B664)),AND(ISNUMBER(J664),J664&gt;=B664)),ISNUMBER(L664),L664&gt;=0),"OK","Revisar dados"),"Revisar dados"))</f>
      </c>
    </row>
    <row r="665">
      <c r="A665" s="13"/>
      <c r="B665" s="33" t="n"/>
      <c r="C665" s="8" t="n"/>
      <c r="D665" s="9" t="n"/>
      <c r="E665" s="10" t="n"/>
      <c r="F665" s="9" t="n"/>
      <c r="G665" s="8" t="n"/>
      <c r="H665" s="8" t="n"/>
      <c r="I665" s="8" t="n"/>
      <c r="J665" s="33" t="n"/>
      <c r="K665" s="33" t="n"/>
      <c r="L665" s="56" t="n"/>
      <c r="M665" s="34">
        <f>IF(P665&lt;&gt;"OK","",IF(H665="Cancelado","",IF(H665="Concluído",K665-B665,Resumo!$H$3-B665)))</f>
      </c>
      <c r="N665" s="13">
        <f>IF(P665="","",IF(P665&lt;&gt;"OK","Revisar dados",IF(H665="Cancelado","Cancelado",IF(H665="Concluído",IF(K665&gt;J665,"Concluído em atraso","Concluído"),IF(J665&lt;Resumo!$H$3,"Atrasado",IF(J665-Resumo!$H$3&lt;=3,"Vence em até 3 dias","No prazo"))))))</f>
      </c>
      <c r="O665" s="9" t="n"/>
      <c r="P665" s="9">
        <f>IF(COUNTA(A665:L665,O665)=0,"",IFERROR(IF(AND(A665&lt;&gt;"",COUNTIF($A$6:$A$1000,A665)=1,F665&lt;&gt;"",ISNUMBER(Resumo!$H$3),ISNUMBER(B665),B665&gt;=1,B665=INT(B665),B665&lt;=Resumo!$H$3,AND(COUNTIF(Listas!$C$6:$C$105,C665)&gt;=1,C665&lt;&gt;"",COUNTIF(Listas!$A$6:$A$105,G665)=1,G665&lt;&gt;"",OR(H665="A fazer",H665="Em andamento",H665="Aguardando cliente",H665="Aguardando pagamento",H665="Concluído",H665="Cancelado"),OR(I665="Alta",I665="Média",I665="Baixa")),IF(H665="Concluído",AND(ISNUMBER(K665),K665&gt;=B665,K665&lt;=Resumo!$H$3),IF(H665="Cancelado",OR(K665="",AND(ISNUMBER(K665),K665&gt;=B665,K665&lt;=Resumo!$H$3)),K665="")),IF(H665="Cancelado",OR(J665="",AND(ISNUMBER(J665),J665&gt;=B665)),AND(ISNUMBER(J665),J665&gt;=B665)),ISNUMBER(L665),L665&gt;=0),"OK","Revisar dados"),"Revisar dados"))</f>
      </c>
    </row>
    <row r="666">
      <c r="A666" s="6"/>
      <c r="B666" s="33" t="n"/>
      <c r="C666" s="8" t="n"/>
      <c r="D666" s="9" t="n"/>
      <c r="E666" s="10" t="n"/>
      <c r="F666" s="9" t="n"/>
      <c r="G666" s="8" t="n"/>
      <c r="H666" s="8" t="n"/>
      <c r="I666" s="8" t="n"/>
      <c r="J666" s="33" t="n"/>
      <c r="K666" s="33" t="n"/>
      <c r="L666" s="56" t="n"/>
      <c r="M666" s="32">
        <f>IF(P666&lt;&gt;"OK","",IF(H666="Cancelado","",IF(H666="Concluído",K666-B666,Resumo!$H$3-B666)))</f>
      </c>
      <c r="N666" s="6">
        <f>IF(P666="","",IF(P666&lt;&gt;"OK","Revisar dados",IF(H666="Cancelado","Cancelado",IF(H666="Concluído",IF(K666&gt;J666,"Concluído em atraso","Concluído"),IF(J666&lt;Resumo!$H$3,"Atrasado",IF(J666-Resumo!$H$3&lt;=3,"Vence em até 3 dias","No prazo"))))))</f>
      </c>
      <c r="O666" s="9" t="n"/>
      <c r="P666" s="9">
        <f>IF(COUNTA(A666:L666,O666)=0,"",IFERROR(IF(AND(A666&lt;&gt;"",COUNTIF($A$6:$A$1000,A666)=1,F666&lt;&gt;"",ISNUMBER(Resumo!$H$3),ISNUMBER(B666),B666&gt;=1,B666=INT(B666),B666&lt;=Resumo!$H$3,AND(COUNTIF(Listas!$C$6:$C$105,C666)&gt;=1,C666&lt;&gt;"",COUNTIF(Listas!$A$6:$A$105,G666)=1,G666&lt;&gt;"",OR(H666="A fazer",H666="Em andamento",H666="Aguardando cliente",H666="Aguardando pagamento",H666="Concluído",H666="Cancelado"),OR(I666="Alta",I666="Média",I666="Baixa")),IF(H666="Concluído",AND(ISNUMBER(K666),K666&gt;=B666,K666&lt;=Resumo!$H$3),IF(H666="Cancelado",OR(K666="",AND(ISNUMBER(K666),K666&gt;=B666,K666&lt;=Resumo!$H$3)),K666="")),IF(H666="Cancelado",OR(J666="",AND(ISNUMBER(J666),J666&gt;=B666)),AND(ISNUMBER(J666),J666&gt;=B666)),ISNUMBER(L666),L666&gt;=0),"OK","Revisar dados"),"Revisar dados"))</f>
      </c>
    </row>
    <row r="667">
      <c r="A667" s="13"/>
      <c r="B667" s="33" t="n"/>
      <c r="C667" s="8" t="n"/>
      <c r="D667" s="9" t="n"/>
      <c r="E667" s="10" t="n"/>
      <c r="F667" s="9" t="n"/>
      <c r="G667" s="8" t="n"/>
      <c r="H667" s="8" t="n"/>
      <c r="I667" s="8" t="n"/>
      <c r="J667" s="33" t="n"/>
      <c r="K667" s="33" t="n"/>
      <c r="L667" s="56" t="n"/>
      <c r="M667" s="34">
        <f>IF(P667&lt;&gt;"OK","",IF(H667="Cancelado","",IF(H667="Concluído",K667-B667,Resumo!$H$3-B667)))</f>
      </c>
      <c r="N667" s="13">
        <f>IF(P667="","",IF(P667&lt;&gt;"OK","Revisar dados",IF(H667="Cancelado","Cancelado",IF(H667="Concluído",IF(K667&gt;J667,"Concluído em atraso","Concluído"),IF(J667&lt;Resumo!$H$3,"Atrasado",IF(J667-Resumo!$H$3&lt;=3,"Vence em até 3 dias","No prazo"))))))</f>
      </c>
      <c r="O667" s="9" t="n"/>
      <c r="P667" s="9">
        <f>IF(COUNTA(A667:L667,O667)=0,"",IFERROR(IF(AND(A667&lt;&gt;"",COUNTIF($A$6:$A$1000,A667)=1,F667&lt;&gt;"",ISNUMBER(Resumo!$H$3),ISNUMBER(B667),B667&gt;=1,B667=INT(B667),B667&lt;=Resumo!$H$3,AND(COUNTIF(Listas!$C$6:$C$105,C667)&gt;=1,C667&lt;&gt;"",COUNTIF(Listas!$A$6:$A$105,G667)=1,G667&lt;&gt;"",OR(H667="A fazer",H667="Em andamento",H667="Aguardando cliente",H667="Aguardando pagamento",H667="Concluído",H667="Cancelado"),OR(I667="Alta",I667="Média",I667="Baixa")),IF(H667="Concluído",AND(ISNUMBER(K667),K667&gt;=B667,K667&lt;=Resumo!$H$3),IF(H667="Cancelado",OR(K667="",AND(ISNUMBER(K667),K667&gt;=B667,K667&lt;=Resumo!$H$3)),K667="")),IF(H667="Cancelado",OR(J667="",AND(ISNUMBER(J667),J667&gt;=B667)),AND(ISNUMBER(J667),J667&gt;=B667)),ISNUMBER(L667),L667&gt;=0),"OK","Revisar dados"),"Revisar dados"))</f>
      </c>
    </row>
    <row r="668">
      <c r="A668" s="6"/>
      <c r="B668" s="33" t="n"/>
      <c r="C668" s="8" t="n"/>
      <c r="D668" s="9" t="n"/>
      <c r="E668" s="10" t="n"/>
      <c r="F668" s="9" t="n"/>
      <c r="G668" s="8" t="n"/>
      <c r="H668" s="8" t="n"/>
      <c r="I668" s="8" t="n"/>
      <c r="J668" s="33" t="n"/>
      <c r="K668" s="33" t="n"/>
      <c r="L668" s="56" t="n"/>
      <c r="M668" s="32">
        <f>IF(P668&lt;&gt;"OK","",IF(H668="Cancelado","",IF(H668="Concluído",K668-B668,Resumo!$H$3-B668)))</f>
      </c>
      <c r="N668" s="6">
        <f>IF(P668="","",IF(P668&lt;&gt;"OK","Revisar dados",IF(H668="Cancelado","Cancelado",IF(H668="Concluído",IF(K668&gt;J668,"Concluído em atraso","Concluído"),IF(J668&lt;Resumo!$H$3,"Atrasado",IF(J668-Resumo!$H$3&lt;=3,"Vence em até 3 dias","No prazo"))))))</f>
      </c>
      <c r="O668" s="9" t="n"/>
      <c r="P668" s="9">
        <f>IF(COUNTA(A668:L668,O668)=0,"",IFERROR(IF(AND(A668&lt;&gt;"",COUNTIF($A$6:$A$1000,A668)=1,F668&lt;&gt;"",ISNUMBER(Resumo!$H$3),ISNUMBER(B668),B668&gt;=1,B668=INT(B668),B668&lt;=Resumo!$H$3,AND(COUNTIF(Listas!$C$6:$C$105,C668)&gt;=1,C668&lt;&gt;"",COUNTIF(Listas!$A$6:$A$105,G668)=1,G668&lt;&gt;"",OR(H668="A fazer",H668="Em andamento",H668="Aguardando cliente",H668="Aguardando pagamento",H668="Concluído",H668="Cancelado"),OR(I668="Alta",I668="Média",I668="Baixa")),IF(H668="Concluído",AND(ISNUMBER(K668),K668&gt;=B668,K668&lt;=Resumo!$H$3),IF(H668="Cancelado",OR(K668="",AND(ISNUMBER(K668),K668&gt;=B668,K668&lt;=Resumo!$H$3)),K668="")),IF(H668="Cancelado",OR(J668="",AND(ISNUMBER(J668),J668&gt;=B668)),AND(ISNUMBER(J668),J668&gt;=B668)),ISNUMBER(L668),L668&gt;=0),"OK","Revisar dados"),"Revisar dados"))</f>
      </c>
    </row>
    <row r="669">
      <c r="A669" s="13"/>
      <c r="B669" s="33" t="n"/>
      <c r="C669" s="8" t="n"/>
      <c r="D669" s="9" t="n"/>
      <c r="E669" s="10" t="n"/>
      <c r="F669" s="9" t="n"/>
      <c r="G669" s="8" t="n"/>
      <c r="H669" s="8" t="n"/>
      <c r="I669" s="8" t="n"/>
      <c r="J669" s="33" t="n"/>
      <c r="K669" s="33" t="n"/>
      <c r="L669" s="56" t="n"/>
      <c r="M669" s="34">
        <f>IF(P669&lt;&gt;"OK","",IF(H669="Cancelado","",IF(H669="Concluído",K669-B669,Resumo!$H$3-B669)))</f>
      </c>
      <c r="N669" s="13">
        <f>IF(P669="","",IF(P669&lt;&gt;"OK","Revisar dados",IF(H669="Cancelado","Cancelado",IF(H669="Concluído",IF(K669&gt;J669,"Concluído em atraso","Concluído"),IF(J669&lt;Resumo!$H$3,"Atrasado",IF(J669-Resumo!$H$3&lt;=3,"Vence em até 3 dias","No prazo"))))))</f>
      </c>
      <c r="O669" s="9" t="n"/>
      <c r="P669" s="9">
        <f>IF(COUNTA(A669:L669,O669)=0,"",IFERROR(IF(AND(A669&lt;&gt;"",COUNTIF($A$6:$A$1000,A669)=1,F669&lt;&gt;"",ISNUMBER(Resumo!$H$3),ISNUMBER(B669),B669&gt;=1,B669=INT(B669),B669&lt;=Resumo!$H$3,AND(COUNTIF(Listas!$C$6:$C$105,C669)&gt;=1,C669&lt;&gt;"",COUNTIF(Listas!$A$6:$A$105,G669)=1,G669&lt;&gt;"",OR(H669="A fazer",H669="Em andamento",H669="Aguardando cliente",H669="Aguardando pagamento",H669="Concluído",H669="Cancelado"),OR(I669="Alta",I669="Média",I669="Baixa")),IF(H669="Concluído",AND(ISNUMBER(K669),K669&gt;=B669,K669&lt;=Resumo!$H$3),IF(H669="Cancelado",OR(K669="",AND(ISNUMBER(K669),K669&gt;=B669,K669&lt;=Resumo!$H$3)),K669="")),IF(H669="Cancelado",OR(J669="",AND(ISNUMBER(J669),J669&gt;=B669)),AND(ISNUMBER(J669),J669&gt;=B669)),ISNUMBER(L669),L669&gt;=0),"OK","Revisar dados"),"Revisar dados"))</f>
      </c>
    </row>
    <row r="670">
      <c r="A670" s="6"/>
      <c r="B670" s="33" t="n"/>
      <c r="C670" s="8" t="n"/>
      <c r="D670" s="9" t="n"/>
      <c r="E670" s="10" t="n"/>
      <c r="F670" s="9" t="n"/>
      <c r="G670" s="8" t="n"/>
      <c r="H670" s="8" t="n"/>
      <c r="I670" s="8" t="n"/>
      <c r="J670" s="33" t="n"/>
      <c r="K670" s="33" t="n"/>
      <c r="L670" s="56" t="n"/>
      <c r="M670" s="32">
        <f>IF(P670&lt;&gt;"OK","",IF(H670="Cancelado","",IF(H670="Concluído",K670-B670,Resumo!$H$3-B670)))</f>
      </c>
      <c r="N670" s="6">
        <f>IF(P670="","",IF(P670&lt;&gt;"OK","Revisar dados",IF(H670="Cancelado","Cancelado",IF(H670="Concluído",IF(K670&gt;J670,"Concluído em atraso","Concluído"),IF(J670&lt;Resumo!$H$3,"Atrasado",IF(J670-Resumo!$H$3&lt;=3,"Vence em até 3 dias","No prazo"))))))</f>
      </c>
      <c r="O670" s="9" t="n"/>
      <c r="P670" s="9">
        <f>IF(COUNTA(A670:L670,O670)=0,"",IFERROR(IF(AND(A670&lt;&gt;"",COUNTIF($A$6:$A$1000,A670)=1,F670&lt;&gt;"",ISNUMBER(Resumo!$H$3),ISNUMBER(B670),B670&gt;=1,B670=INT(B670),B670&lt;=Resumo!$H$3,AND(COUNTIF(Listas!$C$6:$C$105,C670)&gt;=1,C670&lt;&gt;"",COUNTIF(Listas!$A$6:$A$105,G670)=1,G670&lt;&gt;"",OR(H670="A fazer",H670="Em andamento",H670="Aguardando cliente",H670="Aguardando pagamento",H670="Concluído",H670="Cancelado"),OR(I670="Alta",I670="Média",I670="Baixa")),IF(H670="Concluído",AND(ISNUMBER(K670),K670&gt;=B670,K670&lt;=Resumo!$H$3),IF(H670="Cancelado",OR(K670="",AND(ISNUMBER(K670),K670&gt;=B670,K670&lt;=Resumo!$H$3)),K670="")),IF(H670="Cancelado",OR(J670="",AND(ISNUMBER(J670),J670&gt;=B670)),AND(ISNUMBER(J670),J670&gt;=B670)),ISNUMBER(L670),L670&gt;=0),"OK","Revisar dados"),"Revisar dados"))</f>
      </c>
    </row>
    <row r="671">
      <c r="A671" s="13"/>
      <c r="B671" s="33" t="n"/>
      <c r="C671" s="8" t="n"/>
      <c r="D671" s="9" t="n"/>
      <c r="E671" s="10" t="n"/>
      <c r="F671" s="9" t="n"/>
      <c r="G671" s="8" t="n"/>
      <c r="H671" s="8" t="n"/>
      <c r="I671" s="8" t="n"/>
      <c r="J671" s="33" t="n"/>
      <c r="K671" s="33" t="n"/>
      <c r="L671" s="56" t="n"/>
      <c r="M671" s="34">
        <f>IF(P671&lt;&gt;"OK","",IF(H671="Cancelado","",IF(H671="Concluído",K671-B671,Resumo!$H$3-B671)))</f>
      </c>
      <c r="N671" s="13">
        <f>IF(P671="","",IF(P671&lt;&gt;"OK","Revisar dados",IF(H671="Cancelado","Cancelado",IF(H671="Concluído",IF(K671&gt;J671,"Concluído em atraso","Concluído"),IF(J671&lt;Resumo!$H$3,"Atrasado",IF(J671-Resumo!$H$3&lt;=3,"Vence em até 3 dias","No prazo"))))))</f>
      </c>
      <c r="O671" s="9" t="n"/>
      <c r="P671" s="9">
        <f>IF(COUNTA(A671:L671,O671)=0,"",IFERROR(IF(AND(A671&lt;&gt;"",COUNTIF($A$6:$A$1000,A671)=1,F671&lt;&gt;"",ISNUMBER(Resumo!$H$3),ISNUMBER(B671),B671&gt;=1,B671=INT(B671),B671&lt;=Resumo!$H$3,AND(COUNTIF(Listas!$C$6:$C$105,C671)&gt;=1,C671&lt;&gt;"",COUNTIF(Listas!$A$6:$A$105,G671)=1,G671&lt;&gt;"",OR(H671="A fazer",H671="Em andamento",H671="Aguardando cliente",H671="Aguardando pagamento",H671="Concluído",H671="Cancelado"),OR(I671="Alta",I671="Média",I671="Baixa")),IF(H671="Concluído",AND(ISNUMBER(K671),K671&gt;=B671,K671&lt;=Resumo!$H$3),IF(H671="Cancelado",OR(K671="",AND(ISNUMBER(K671),K671&gt;=B671,K671&lt;=Resumo!$H$3)),K671="")),IF(H671="Cancelado",OR(J671="",AND(ISNUMBER(J671),J671&gt;=B671)),AND(ISNUMBER(J671),J671&gt;=B671)),ISNUMBER(L671),L671&gt;=0),"OK","Revisar dados"),"Revisar dados"))</f>
      </c>
    </row>
    <row r="672">
      <c r="A672" s="6"/>
      <c r="B672" s="33" t="n"/>
      <c r="C672" s="8" t="n"/>
      <c r="D672" s="9" t="n"/>
      <c r="E672" s="10" t="n"/>
      <c r="F672" s="9" t="n"/>
      <c r="G672" s="8" t="n"/>
      <c r="H672" s="8" t="n"/>
      <c r="I672" s="8" t="n"/>
      <c r="J672" s="33" t="n"/>
      <c r="K672" s="33" t="n"/>
      <c r="L672" s="56" t="n"/>
      <c r="M672" s="32">
        <f>IF(P672&lt;&gt;"OK","",IF(H672="Cancelado","",IF(H672="Concluído",K672-B672,Resumo!$H$3-B672)))</f>
      </c>
      <c r="N672" s="6">
        <f>IF(P672="","",IF(P672&lt;&gt;"OK","Revisar dados",IF(H672="Cancelado","Cancelado",IF(H672="Concluído",IF(K672&gt;J672,"Concluído em atraso","Concluído"),IF(J672&lt;Resumo!$H$3,"Atrasado",IF(J672-Resumo!$H$3&lt;=3,"Vence em até 3 dias","No prazo"))))))</f>
      </c>
      <c r="O672" s="9" t="n"/>
      <c r="P672" s="9">
        <f>IF(COUNTA(A672:L672,O672)=0,"",IFERROR(IF(AND(A672&lt;&gt;"",COUNTIF($A$6:$A$1000,A672)=1,F672&lt;&gt;"",ISNUMBER(Resumo!$H$3),ISNUMBER(B672),B672&gt;=1,B672=INT(B672),B672&lt;=Resumo!$H$3,AND(COUNTIF(Listas!$C$6:$C$105,C672)&gt;=1,C672&lt;&gt;"",COUNTIF(Listas!$A$6:$A$105,G672)=1,G672&lt;&gt;"",OR(H672="A fazer",H672="Em andamento",H672="Aguardando cliente",H672="Aguardando pagamento",H672="Concluído",H672="Cancelado"),OR(I672="Alta",I672="Média",I672="Baixa")),IF(H672="Concluído",AND(ISNUMBER(K672),K672&gt;=B672,K672&lt;=Resumo!$H$3),IF(H672="Cancelado",OR(K672="",AND(ISNUMBER(K672),K672&gt;=B672,K672&lt;=Resumo!$H$3)),K672="")),IF(H672="Cancelado",OR(J672="",AND(ISNUMBER(J672),J672&gt;=B672)),AND(ISNUMBER(J672),J672&gt;=B672)),ISNUMBER(L672),L672&gt;=0),"OK","Revisar dados"),"Revisar dados"))</f>
      </c>
    </row>
    <row r="673">
      <c r="A673" s="13"/>
      <c r="B673" s="33" t="n"/>
      <c r="C673" s="8" t="n"/>
      <c r="D673" s="9" t="n"/>
      <c r="E673" s="10" t="n"/>
      <c r="F673" s="9" t="n"/>
      <c r="G673" s="8" t="n"/>
      <c r="H673" s="8" t="n"/>
      <c r="I673" s="8" t="n"/>
      <c r="J673" s="33" t="n"/>
      <c r="K673" s="33" t="n"/>
      <c r="L673" s="56" t="n"/>
      <c r="M673" s="34">
        <f>IF(P673&lt;&gt;"OK","",IF(H673="Cancelado","",IF(H673="Concluído",K673-B673,Resumo!$H$3-B673)))</f>
      </c>
      <c r="N673" s="13">
        <f>IF(P673="","",IF(P673&lt;&gt;"OK","Revisar dados",IF(H673="Cancelado","Cancelado",IF(H673="Concluído",IF(K673&gt;J673,"Concluído em atraso","Concluído"),IF(J673&lt;Resumo!$H$3,"Atrasado",IF(J673-Resumo!$H$3&lt;=3,"Vence em até 3 dias","No prazo"))))))</f>
      </c>
      <c r="O673" s="9" t="n"/>
      <c r="P673" s="9">
        <f>IF(COUNTA(A673:L673,O673)=0,"",IFERROR(IF(AND(A673&lt;&gt;"",COUNTIF($A$6:$A$1000,A673)=1,F673&lt;&gt;"",ISNUMBER(Resumo!$H$3),ISNUMBER(B673),B673&gt;=1,B673=INT(B673),B673&lt;=Resumo!$H$3,AND(COUNTIF(Listas!$C$6:$C$105,C673)&gt;=1,C673&lt;&gt;"",COUNTIF(Listas!$A$6:$A$105,G673)=1,G673&lt;&gt;"",OR(H673="A fazer",H673="Em andamento",H673="Aguardando cliente",H673="Aguardando pagamento",H673="Concluído",H673="Cancelado"),OR(I673="Alta",I673="Média",I673="Baixa")),IF(H673="Concluído",AND(ISNUMBER(K673),K673&gt;=B673,K673&lt;=Resumo!$H$3),IF(H673="Cancelado",OR(K673="",AND(ISNUMBER(K673),K673&gt;=B673,K673&lt;=Resumo!$H$3)),K673="")),IF(H673="Cancelado",OR(J673="",AND(ISNUMBER(J673),J673&gt;=B673)),AND(ISNUMBER(J673),J673&gt;=B673)),ISNUMBER(L673),L673&gt;=0),"OK","Revisar dados"),"Revisar dados"))</f>
      </c>
    </row>
    <row r="674">
      <c r="A674" s="6"/>
      <c r="B674" s="33" t="n"/>
      <c r="C674" s="8" t="n"/>
      <c r="D674" s="9" t="n"/>
      <c r="E674" s="10" t="n"/>
      <c r="F674" s="9" t="n"/>
      <c r="G674" s="8" t="n"/>
      <c r="H674" s="8" t="n"/>
      <c r="I674" s="8" t="n"/>
      <c r="J674" s="33" t="n"/>
      <c r="K674" s="33" t="n"/>
      <c r="L674" s="56" t="n"/>
      <c r="M674" s="32">
        <f>IF(P674&lt;&gt;"OK","",IF(H674="Cancelado","",IF(H674="Concluído",K674-B674,Resumo!$H$3-B674)))</f>
      </c>
      <c r="N674" s="6">
        <f>IF(P674="","",IF(P674&lt;&gt;"OK","Revisar dados",IF(H674="Cancelado","Cancelado",IF(H674="Concluído",IF(K674&gt;J674,"Concluído em atraso","Concluído"),IF(J674&lt;Resumo!$H$3,"Atrasado",IF(J674-Resumo!$H$3&lt;=3,"Vence em até 3 dias","No prazo"))))))</f>
      </c>
      <c r="O674" s="9" t="n"/>
      <c r="P674" s="9">
        <f>IF(COUNTA(A674:L674,O674)=0,"",IFERROR(IF(AND(A674&lt;&gt;"",COUNTIF($A$6:$A$1000,A674)=1,F674&lt;&gt;"",ISNUMBER(Resumo!$H$3),ISNUMBER(B674),B674&gt;=1,B674=INT(B674),B674&lt;=Resumo!$H$3,AND(COUNTIF(Listas!$C$6:$C$105,C674)&gt;=1,C674&lt;&gt;"",COUNTIF(Listas!$A$6:$A$105,G674)=1,G674&lt;&gt;"",OR(H674="A fazer",H674="Em andamento",H674="Aguardando cliente",H674="Aguardando pagamento",H674="Concluído",H674="Cancelado"),OR(I674="Alta",I674="Média",I674="Baixa")),IF(H674="Concluído",AND(ISNUMBER(K674),K674&gt;=B674,K674&lt;=Resumo!$H$3),IF(H674="Cancelado",OR(K674="",AND(ISNUMBER(K674),K674&gt;=B674,K674&lt;=Resumo!$H$3)),K674="")),IF(H674="Cancelado",OR(J674="",AND(ISNUMBER(J674),J674&gt;=B674)),AND(ISNUMBER(J674),J674&gt;=B674)),ISNUMBER(L674),L674&gt;=0),"OK","Revisar dados"),"Revisar dados"))</f>
      </c>
    </row>
    <row r="675">
      <c r="A675" s="13"/>
      <c r="B675" s="33" t="n"/>
      <c r="C675" s="8" t="n"/>
      <c r="D675" s="9" t="n"/>
      <c r="E675" s="10" t="n"/>
      <c r="F675" s="9" t="n"/>
      <c r="G675" s="8" t="n"/>
      <c r="H675" s="8" t="n"/>
      <c r="I675" s="8" t="n"/>
      <c r="J675" s="33" t="n"/>
      <c r="K675" s="33" t="n"/>
      <c r="L675" s="56" t="n"/>
      <c r="M675" s="34">
        <f>IF(P675&lt;&gt;"OK","",IF(H675="Cancelado","",IF(H675="Concluído",K675-B675,Resumo!$H$3-B675)))</f>
      </c>
      <c r="N675" s="13">
        <f>IF(P675="","",IF(P675&lt;&gt;"OK","Revisar dados",IF(H675="Cancelado","Cancelado",IF(H675="Concluído",IF(K675&gt;J675,"Concluído em atraso","Concluído"),IF(J675&lt;Resumo!$H$3,"Atrasado",IF(J675-Resumo!$H$3&lt;=3,"Vence em até 3 dias","No prazo"))))))</f>
      </c>
      <c r="O675" s="9" t="n"/>
      <c r="P675" s="9">
        <f>IF(COUNTA(A675:L675,O675)=0,"",IFERROR(IF(AND(A675&lt;&gt;"",COUNTIF($A$6:$A$1000,A675)=1,F675&lt;&gt;"",ISNUMBER(Resumo!$H$3),ISNUMBER(B675),B675&gt;=1,B675=INT(B675),B675&lt;=Resumo!$H$3,AND(COUNTIF(Listas!$C$6:$C$105,C675)&gt;=1,C675&lt;&gt;"",COUNTIF(Listas!$A$6:$A$105,G675)=1,G675&lt;&gt;"",OR(H675="A fazer",H675="Em andamento",H675="Aguardando cliente",H675="Aguardando pagamento",H675="Concluído",H675="Cancelado"),OR(I675="Alta",I675="Média",I675="Baixa")),IF(H675="Concluído",AND(ISNUMBER(K675),K675&gt;=B675,K675&lt;=Resumo!$H$3),IF(H675="Cancelado",OR(K675="",AND(ISNUMBER(K675),K675&gt;=B675,K675&lt;=Resumo!$H$3)),K675="")),IF(H675="Cancelado",OR(J675="",AND(ISNUMBER(J675),J675&gt;=B675)),AND(ISNUMBER(J675),J675&gt;=B675)),ISNUMBER(L675),L675&gt;=0),"OK","Revisar dados"),"Revisar dados"))</f>
      </c>
    </row>
    <row r="676">
      <c r="A676" s="6"/>
      <c r="B676" s="33" t="n"/>
      <c r="C676" s="8" t="n"/>
      <c r="D676" s="9" t="n"/>
      <c r="E676" s="10" t="n"/>
      <c r="F676" s="9" t="n"/>
      <c r="G676" s="8" t="n"/>
      <c r="H676" s="8" t="n"/>
      <c r="I676" s="8" t="n"/>
      <c r="J676" s="33" t="n"/>
      <c r="K676" s="33" t="n"/>
      <c r="L676" s="56" t="n"/>
      <c r="M676" s="32">
        <f>IF(P676&lt;&gt;"OK","",IF(H676="Cancelado","",IF(H676="Concluído",K676-B676,Resumo!$H$3-B676)))</f>
      </c>
      <c r="N676" s="6">
        <f>IF(P676="","",IF(P676&lt;&gt;"OK","Revisar dados",IF(H676="Cancelado","Cancelado",IF(H676="Concluído",IF(K676&gt;J676,"Concluído em atraso","Concluído"),IF(J676&lt;Resumo!$H$3,"Atrasado",IF(J676-Resumo!$H$3&lt;=3,"Vence em até 3 dias","No prazo"))))))</f>
      </c>
      <c r="O676" s="9" t="n"/>
      <c r="P676" s="9">
        <f>IF(COUNTA(A676:L676,O676)=0,"",IFERROR(IF(AND(A676&lt;&gt;"",COUNTIF($A$6:$A$1000,A676)=1,F676&lt;&gt;"",ISNUMBER(Resumo!$H$3),ISNUMBER(B676),B676&gt;=1,B676=INT(B676),B676&lt;=Resumo!$H$3,AND(COUNTIF(Listas!$C$6:$C$105,C676)&gt;=1,C676&lt;&gt;"",COUNTIF(Listas!$A$6:$A$105,G676)=1,G676&lt;&gt;"",OR(H676="A fazer",H676="Em andamento",H676="Aguardando cliente",H676="Aguardando pagamento",H676="Concluído",H676="Cancelado"),OR(I676="Alta",I676="Média",I676="Baixa")),IF(H676="Concluído",AND(ISNUMBER(K676),K676&gt;=B676,K676&lt;=Resumo!$H$3),IF(H676="Cancelado",OR(K676="",AND(ISNUMBER(K676),K676&gt;=B676,K676&lt;=Resumo!$H$3)),K676="")),IF(H676="Cancelado",OR(J676="",AND(ISNUMBER(J676),J676&gt;=B676)),AND(ISNUMBER(J676),J676&gt;=B676)),ISNUMBER(L676),L676&gt;=0),"OK","Revisar dados"),"Revisar dados"))</f>
      </c>
    </row>
    <row r="677">
      <c r="A677" s="13"/>
      <c r="B677" s="33" t="n"/>
      <c r="C677" s="8" t="n"/>
      <c r="D677" s="9" t="n"/>
      <c r="E677" s="10" t="n"/>
      <c r="F677" s="9" t="n"/>
      <c r="G677" s="8" t="n"/>
      <c r="H677" s="8" t="n"/>
      <c r="I677" s="8" t="n"/>
      <c r="J677" s="33" t="n"/>
      <c r="K677" s="33" t="n"/>
      <c r="L677" s="56" t="n"/>
      <c r="M677" s="34">
        <f>IF(P677&lt;&gt;"OK","",IF(H677="Cancelado","",IF(H677="Concluído",K677-B677,Resumo!$H$3-B677)))</f>
      </c>
      <c r="N677" s="13">
        <f>IF(P677="","",IF(P677&lt;&gt;"OK","Revisar dados",IF(H677="Cancelado","Cancelado",IF(H677="Concluído",IF(K677&gt;J677,"Concluído em atraso","Concluído"),IF(J677&lt;Resumo!$H$3,"Atrasado",IF(J677-Resumo!$H$3&lt;=3,"Vence em até 3 dias","No prazo"))))))</f>
      </c>
      <c r="O677" s="9" t="n"/>
      <c r="P677" s="9">
        <f>IF(COUNTA(A677:L677,O677)=0,"",IFERROR(IF(AND(A677&lt;&gt;"",COUNTIF($A$6:$A$1000,A677)=1,F677&lt;&gt;"",ISNUMBER(Resumo!$H$3),ISNUMBER(B677),B677&gt;=1,B677=INT(B677),B677&lt;=Resumo!$H$3,AND(COUNTIF(Listas!$C$6:$C$105,C677)&gt;=1,C677&lt;&gt;"",COUNTIF(Listas!$A$6:$A$105,G677)=1,G677&lt;&gt;"",OR(H677="A fazer",H677="Em andamento",H677="Aguardando cliente",H677="Aguardando pagamento",H677="Concluído",H677="Cancelado"),OR(I677="Alta",I677="Média",I677="Baixa")),IF(H677="Concluído",AND(ISNUMBER(K677),K677&gt;=B677,K677&lt;=Resumo!$H$3),IF(H677="Cancelado",OR(K677="",AND(ISNUMBER(K677),K677&gt;=B677,K677&lt;=Resumo!$H$3)),K677="")),IF(H677="Cancelado",OR(J677="",AND(ISNUMBER(J677),J677&gt;=B677)),AND(ISNUMBER(J677),J677&gt;=B677)),ISNUMBER(L677),L677&gt;=0),"OK","Revisar dados"),"Revisar dados"))</f>
      </c>
    </row>
    <row r="678">
      <c r="A678" s="6"/>
      <c r="B678" s="33" t="n"/>
      <c r="C678" s="8" t="n"/>
      <c r="D678" s="9" t="n"/>
      <c r="E678" s="10" t="n"/>
      <c r="F678" s="9" t="n"/>
      <c r="G678" s="8" t="n"/>
      <c r="H678" s="8" t="n"/>
      <c r="I678" s="8" t="n"/>
      <c r="J678" s="33" t="n"/>
      <c r="K678" s="33" t="n"/>
      <c r="L678" s="56" t="n"/>
      <c r="M678" s="32">
        <f>IF(P678&lt;&gt;"OK","",IF(H678="Cancelado","",IF(H678="Concluído",K678-B678,Resumo!$H$3-B678)))</f>
      </c>
      <c r="N678" s="6">
        <f>IF(P678="","",IF(P678&lt;&gt;"OK","Revisar dados",IF(H678="Cancelado","Cancelado",IF(H678="Concluído",IF(K678&gt;J678,"Concluído em atraso","Concluído"),IF(J678&lt;Resumo!$H$3,"Atrasado",IF(J678-Resumo!$H$3&lt;=3,"Vence em até 3 dias","No prazo"))))))</f>
      </c>
      <c r="O678" s="9" t="n"/>
      <c r="P678" s="9">
        <f>IF(COUNTA(A678:L678,O678)=0,"",IFERROR(IF(AND(A678&lt;&gt;"",COUNTIF($A$6:$A$1000,A678)=1,F678&lt;&gt;"",ISNUMBER(Resumo!$H$3),ISNUMBER(B678),B678&gt;=1,B678=INT(B678),B678&lt;=Resumo!$H$3,AND(COUNTIF(Listas!$C$6:$C$105,C678)&gt;=1,C678&lt;&gt;"",COUNTIF(Listas!$A$6:$A$105,G678)=1,G678&lt;&gt;"",OR(H678="A fazer",H678="Em andamento",H678="Aguardando cliente",H678="Aguardando pagamento",H678="Concluído",H678="Cancelado"),OR(I678="Alta",I678="Média",I678="Baixa")),IF(H678="Concluído",AND(ISNUMBER(K678),K678&gt;=B678,K678&lt;=Resumo!$H$3),IF(H678="Cancelado",OR(K678="",AND(ISNUMBER(K678),K678&gt;=B678,K678&lt;=Resumo!$H$3)),K678="")),IF(H678="Cancelado",OR(J678="",AND(ISNUMBER(J678),J678&gt;=B678)),AND(ISNUMBER(J678),J678&gt;=B678)),ISNUMBER(L678),L678&gt;=0),"OK","Revisar dados"),"Revisar dados"))</f>
      </c>
    </row>
    <row r="679">
      <c r="A679" s="13"/>
      <c r="B679" s="33" t="n"/>
      <c r="C679" s="8" t="n"/>
      <c r="D679" s="9" t="n"/>
      <c r="E679" s="10" t="n"/>
      <c r="F679" s="9" t="n"/>
      <c r="G679" s="8" t="n"/>
      <c r="H679" s="8" t="n"/>
      <c r="I679" s="8" t="n"/>
      <c r="J679" s="33" t="n"/>
      <c r="K679" s="33" t="n"/>
      <c r="L679" s="56" t="n"/>
      <c r="M679" s="34">
        <f>IF(P679&lt;&gt;"OK","",IF(H679="Cancelado","",IF(H679="Concluído",K679-B679,Resumo!$H$3-B679)))</f>
      </c>
      <c r="N679" s="13">
        <f>IF(P679="","",IF(P679&lt;&gt;"OK","Revisar dados",IF(H679="Cancelado","Cancelado",IF(H679="Concluído",IF(K679&gt;J679,"Concluído em atraso","Concluído"),IF(J679&lt;Resumo!$H$3,"Atrasado",IF(J679-Resumo!$H$3&lt;=3,"Vence em até 3 dias","No prazo"))))))</f>
      </c>
      <c r="O679" s="9" t="n"/>
      <c r="P679" s="9">
        <f>IF(COUNTA(A679:L679,O679)=0,"",IFERROR(IF(AND(A679&lt;&gt;"",COUNTIF($A$6:$A$1000,A679)=1,F679&lt;&gt;"",ISNUMBER(Resumo!$H$3),ISNUMBER(B679),B679&gt;=1,B679=INT(B679),B679&lt;=Resumo!$H$3,AND(COUNTIF(Listas!$C$6:$C$105,C679)&gt;=1,C679&lt;&gt;"",COUNTIF(Listas!$A$6:$A$105,G679)=1,G679&lt;&gt;"",OR(H679="A fazer",H679="Em andamento",H679="Aguardando cliente",H679="Aguardando pagamento",H679="Concluído",H679="Cancelado"),OR(I679="Alta",I679="Média",I679="Baixa")),IF(H679="Concluído",AND(ISNUMBER(K679),K679&gt;=B679,K679&lt;=Resumo!$H$3),IF(H679="Cancelado",OR(K679="",AND(ISNUMBER(K679),K679&gt;=B679,K679&lt;=Resumo!$H$3)),K679="")),IF(H679="Cancelado",OR(J679="",AND(ISNUMBER(J679),J679&gt;=B679)),AND(ISNUMBER(J679),J679&gt;=B679)),ISNUMBER(L679),L679&gt;=0),"OK","Revisar dados"),"Revisar dados"))</f>
      </c>
    </row>
    <row r="680">
      <c r="A680" s="6"/>
      <c r="B680" s="33" t="n"/>
      <c r="C680" s="8" t="n"/>
      <c r="D680" s="9" t="n"/>
      <c r="E680" s="10" t="n"/>
      <c r="F680" s="9" t="n"/>
      <c r="G680" s="8" t="n"/>
      <c r="H680" s="8" t="n"/>
      <c r="I680" s="8" t="n"/>
      <c r="J680" s="33" t="n"/>
      <c r="K680" s="33" t="n"/>
      <c r="L680" s="56" t="n"/>
      <c r="M680" s="32">
        <f>IF(P680&lt;&gt;"OK","",IF(H680="Cancelado","",IF(H680="Concluído",K680-B680,Resumo!$H$3-B680)))</f>
      </c>
      <c r="N680" s="6">
        <f>IF(P680="","",IF(P680&lt;&gt;"OK","Revisar dados",IF(H680="Cancelado","Cancelado",IF(H680="Concluído",IF(K680&gt;J680,"Concluído em atraso","Concluído"),IF(J680&lt;Resumo!$H$3,"Atrasado",IF(J680-Resumo!$H$3&lt;=3,"Vence em até 3 dias","No prazo"))))))</f>
      </c>
      <c r="O680" s="9" t="n"/>
      <c r="P680" s="9">
        <f>IF(COUNTA(A680:L680,O680)=0,"",IFERROR(IF(AND(A680&lt;&gt;"",COUNTIF($A$6:$A$1000,A680)=1,F680&lt;&gt;"",ISNUMBER(Resumo!$H$3),ISNUMBER(B680),B680&gt;=1,B680=INT(B680),B680&lt;=Resumo!$H$3,AND(COUNTIF(Listas!$C$6:$C$105,C680)&gt;=1,C680&lt;&gt;"",COUNTIF(Listas!$A$6:$A$105,G680)=1,G680&lt;&gt;"",OR(H680="A fazer",H680="Em andamento",H680="Aguardando cliente",H680="Aguardando pagamento",H680="Concluído",H680="Cancelado"),OR(I680="Alta",I680="Média",I680="Baixa")),IF(H680="Concluído",AND(ISNUMBER(K680),K680&gt;=B680,K680&lt;=Resumo!$H$3),IF(H680="Cancelado",OR(K680="",AND(ISNUMBER(K680),K680&gt;=B680,K680&lt;=Resumo!$H$3)),K680="")),IF(H680="Cancelado",OR(J680="",AND(ISNUMBER(J680),J680&gt;=B680)),AND(ISNUMBER(J680),J680&gt;=B680)),ISNUMBER(L680),L680&gt;=0),"OK","Revisar dados"),"Revisar dados"))</f>
      </c>
    </row>
    <row r="681">
      <c r="A681" s="13"/>
      <c r="B681" s="33" t="n"/>
      <c r="C681" s="8" t="n"/>
      <c r="D681" s="9" t="n"/>
      <c r="E681" s="10" t="n"/>
      <c r="F681" s="9" t="n"/>
      <c r="G681" s="8" t="n"/>
      <c r="H681" s="8" t="n"/>
      <c r="I681" s="8" t="n"/>
      <c r="J681" s="33" t="n"/>
      <c r="K681" s="33" t="n"/>
      <c r="L681" s="56" t="n"/>
      <c r="M681" s="34">
        <f>IF(P681&lt;&gt;"OK","",IF(H681="Cancelado","",IF(H681="Concluído",K681-B681,Resumo!$H$3-B681)))</f>
      </c>
      <c r="N681" s="13">
        <f>IF(P681="","",IF(P681&lt;&gt;"OK","Revisar dados",IF(H681="Cancelado","Cancelado",IF(H681="Concluído",IF(K681&gt;J681,"Concluído em atraso","Concluído"),IF(J681&lt;Resumo!$H$3,"Atrasado",IF(J681-Resumo!$H$3&lt;=3,"Vence em até 3 dias","No prazo"))))))</f>
      </c>
      <c r="O681" s="9" t="n"/>
      <c r="P681" s="9">
        <f>IF(COUNTA(A681:L681,O681)=0,"",IFERROR(IF(AND(A681&lt;&gt;"",COUNTIF($A$6:$A$1000,A681)=1,F681&lt;&gt;"",ISNUMBER(Resumo!$H$3),ISNUMBER(B681),B681&gt;=1,B681=INT(B681),B681&lt;=Resumo!$H$3,AND(COUNTIF(Listas!$C$6:$C$105,C681)&gt;=1,C681&lt;&gt;"",COUNTIF(Listas!$A$6:$A$105,G681)=1,G681&lt;&gt;"",OR(H681="A fazer",H681="Em andamento",H681="Aguardando cliente",H681="Aguardando pagamento",H681="Concluído",H681="Cancelado"),OR(I681="Alta",I681="Média",I681="Baixa")),IF(H681="Concluído",AND(ISNUMBER(K681),K681&gt;=B681,K681&lt;=Resumo!$H$3),IF(H681="Cancelado",OR(K681="",AND(ISNUMBER(K681),K681&gt;=B681,K681&lt;=Resumo!$H$3)),K681="")),IF(H681="Cancelado",OR(J681="",AND(ISNUMBER(J681),J681&gt;=B681)),AND(ISNUMBER(J681),J681&gt;=B681)),ISNUMBER(L681),L681&gt;=0),"OK","Revisar dados"),"Revisar dados"))</f>
      </c>
    </row>
    <row r="682">
      <c r="A682" s="6"/>
      <c r="B682" s="33" t="n"/>
      <c r="C682" s="8" t="n"/>
      <c r="D682" s="9" t="n"/>
      <c r="E682" s="10" t="n"/>
      <c r="F682" s="9" t="n"/>
      <c r="G682" s="8" t="n"/>
      <c r="H682" s="8" t="n"/>
      <c r="I682" s="8" t="n"/>
      <c r="J682" s="33" t="n"/>
      <c r="K682" s="33" t="n"/>
      <c r="L682" s="56" t="n"/>
      <c r="M682" s="32">
        <f>IF(P682&lt;&gt;"OK","",IF(H682="Cancelado","",IF(H682="Concluído",K682-B682,Resumo!$H$3-B682)))</f>
      </c>
      <c r="N682" s="6">
        <f>IF(P682="","",IF(P682&lt;&gt;"OK","Revisar dados",IF(H682="Cancelado","Cancelado",IF(H682="Concluído",IF(K682&gt;J682,"Concluído em atraso","Concluído"),IF(J682&lt;Resumo!$H$3,"Atrasado",IF(J682-Resumo!$H$3&lt;=3,"Vence em até 3 dias","No prazo"))))))</f>
      </c>
      <c r="O682" s="9" t="n"/>
      <c r="P682" s="9">
        <f>IF(COUNTA(A682:L682,O682)=0,"",IFERROR(IF(AND(A682&lt;&gt;"",COUNTIF($A$6:$A$1000,A682)=1,F682&lt;&gt;"",ISNUMBER(Resumo!$H$3),ISNUMBER(B682),B682&gt;=1,B682=INT(B682),B682&lt;=Resumo!$H$3,AND(COUNTIF(Listas!$C$6:$C$105,C682)&gt;=1,C682&lt;&gt;"",COUNTIF(Listas!$A$6:$A$105,G682)=1,G682&lt;&gt;"",OR(H682="A fazer",H682="Em andamento",H682="Aguardando cliente",H682="Aguardando pagamento",H682="Concluído",H682="Cancelado"),OR(I682="Alta",I682="Média",I682="Baixa")),IF(H682="Concluído",AND(ISNUMBER(K682),K682&gt;=B682,K682&lt;=Resumo!$H$3),IF(H682="Cancelado",OR(K682="",AND(ISNUMBER(K682),K682&gt;=B682,K682&lt;=Resumo!$H$3)),K682="")),IF(H682="Cancelado",OR(J682="",AND(ISNUMBER(J682),J682&gt;=B682)),AND(ISNUMBER(J682),J682&gt;=B682)),ISNUMBER(L682),L682&gt;=0),"OK","Revisar dados"),"Revisar dados"))</f>
      </c>
    </row>
    <row r="683">
      <c r="A683" s="13"/>
      <c r="B683" s="33" t="n"/>
      <c r="C683" s="8" t="n"/>
      <c r="D683" s="9" t="n"/>
      <c r="E683" s="10" t="n"/>
      <c r="F683" s="9" t="n"/>
      <c r="G683" s="8" t="n"/>
      <c r="H683" s="8" t="n"/>
      <c r="I683" s="8" t="n"/>
      <c r="J683" s="33" t="n"/>
      <c r="K683" s="33" t="n"/>
      <c r="L683" s="56" t="n"/>
      <c r="M683" s="34">
        <f>IF(P683&lt;&gt;"OK","",IF(H683="Cancelado","",IF(H683="Concluído",K683-B683,Resumo!$H$3-B683)))</f>
      </c>
      <c r="N683" s="13">
        <f>IF(P683="","",IF(P683&lt;&gt;"OK","Revisar dados",IF(H683="Cancelado","Cancelado",IF(H683="Concluído",IF(K683&gt;J683,"Concluído em atraso","Concluído"),IF(J683&lt;Resumo!$H$3,"Atrasado",IF(J683-Resumo!$H$3&lt;=3,"Vence em até 3 dias","No prazo"))))))</f>
      </c>
      <c r="O683" s="9" t="n"/>
      <c r="P683" s="9">
        <f>IF(COUNTA(A683:L683,O683)=0,"",IFERROR(IF(AND(A683&lt;&gt;"",COUNTIF($A$6:$A$1000,A683)=1,F683&lt;&gt;"",ISNUMBER(Resumo!$H$3),ISNUMBER(B683),B683&gt;=1,B683=INT(B683),B683&lt;=Resumo!$H$3,AND(COUNTIF(Listas!$C$6:$C$105,C683)&gt;=1,C683&lt;&gt;"",COUNTIF(Listas!$A$6:$A$105,G683)=1,G683&lt;&gt;"",OR(H683="A fazer",H683="Em andamento",H683="Aguardando cliente",H683="Aguardando pagamento",H683="Concluído",H683="Cancelado"),OR(I683="Alta",I683="Média",I683="Baixa")),IF(H683="Concluído",AND(ISNUMBER(K683),K683&gt;=B683,K683&lt;=Resumo!$H$3),IF(H683="Cancelado",OR(K683="",AND(ISNUMBER(K683),K683&gt;=B683,K683&lt;=Resumo!$H$3)),K683="")),IF(H683="Cancelado",OR(J683="",AND(ISNUMBER(J683),J683&gt;=B683)),AND(ISNUMBER(J683),J683&gt;=B683)),ISNUMBER(L683),L683&gt;=0),"OK","Revisar dados"),"Revisar dados"))</f>
      </c>
    </row>
    <row r="684">
      <c r="A684" s="6"/>
      <c r="B684" s="33" t="n"/>
      <c r="C684" s="8" t="n"/>
      <c r="D684" s="9" t="n"/>
      <c r="E684" s="10" t="n"/>
      <c r="F684" s="9" t="n"/>
      <c r="G684" s="8" t="n"/>
      <c r="H684" s="8" t="n"/>
      <c r="I684" s="8" t="n"/>
      <c r="J684" s="33" t="n"/>
      <c r="K684" s="33" t="n"/>
      <c r="L684" s="56" t="n"/>
      <c r="M684" s="32">
        <f>IF(P684&lt;&gt;"OK","",IF(H684="Cancelado","",IF(H684="Concluído",K684-B684,Resumo!$H$3-B684)))</f>
      </c>
      <c r="N684" s="6">
        <f>IF(P684="","",IF(P684&lt;&gt;"OK","Revisar dados",IF(H684="Cancelado","Cancelado",IF(H684="Concluído",IF(K684&gt;J684,"Concluído em atraso","Concluído"),IF(J684&lt;Resumo!$H$3,"Atrasado",IF(J684-Resumo!$H$3&lt;=3,"Vence em até 3 dias","No prazo"))))))</f>
      </c>
      <c r="O684" s="9" t="n"/>
      <c r="P684" s="9">
        <f>IF(COUNTA(A684:L684,O684)=0,"",IFERROR(IF(AND(A684&lt;&gt;"",COUNTIF($A$6:$A$1000,A684)=1,F684&lt;&gt;"",ISNUMBER(Resumo!$H$3),ISNUMBER(B684),B684&gt;=1,B684=INT(B684),B684&lt;=Resumo!$H$3,AND(COUNTIF(Listas!$C$6:$C$105,C684)&gt;=1,C684&lt;&gt;"",COUNTIF(Listas!$A$6:$A$105,G684)=1,G684&lt;&gt;"",OR(H684="A fazer",H684="Em andamento",H684="Aguardando cliente",H684="Aguardando pagamento",H684="Concluído",H684="Cancelado"),OR(I684="Alta",I684="Média",I684="Baixa")),IF(H684="Concluído",AND(ISNUMBER(K684),K684&gt;=B684,K684&lt;=Resumo!$H$3),IF(H684="Cancelado",OR(K684="",AND(ISNUMBER(K684),K684&gt;=B684,K684&lt;=Resumo!$H$3)),K684="")),IF(H684="Cancelado",OR(J684="",AND(ISNUMBER(J684),J684&gt;=B684)),AND(ISNUMBER(J684),J684&gt;=B684)),ISNUMBER(L684),L684&gt;=0),"OK","Revisar dados"),"Revisar dados"))</f>
      </c>
    </row>
    <row r="685">
      <c r="A685" s="13"/>
      <c r="B685" s="33" t="n"/>
      <c r="C685" s="8" t="n"/>
      <c r="D685" s="9" t="n"/>
      <c r="E685" s="10" t="n"/>
      <c r="F685" s="9" t="n"/>
      <c r="G685" s="8" t="n"/>
      <c r="H685" s="8" t="n"/>
      <c r="I685" s="8" t="n"/>
      <c r="J685" s="33" t="n"/>
      <c r="K685" s="33" t="n"/>
      <c r="L685" s="56" t="n"/>
      <c r="M685" s="34">
        <f>IF(P685&lt;&gt;"OK","",IF(H685="Cancelado","",IF(H685="Concluído",K685-B685,Resumo!$H$3-B685)))</f>
      </c>
      <c r="N685" s="13">
        <f>IF(P685="","",IF(P685&lt;&gt;"OK","Revisar dados",IF(H685="Cancelado","Cancelado",IF(H685="Concluído",IF(K685&gt;J685,"Concluído em atraso","Concluído"),IF(J685&lt;Resumo!$H$3,"Atrasado",IF(J685-Resumo!$H$3&lt;=3,"Vence em até 3 dias","No prazo"))))))</f>
      </c>
      <c r="O685" s="9" t="n"/>
      <c r="P685" s="9">
        <f>IF(COUNTA(A685:L685,O685)=0,"",IFERROR(IF(AND(A685&lt;&gt;"",COUNTIF($A$6:$A$1000,A685)=1,F685&lt;&gt;"",ISNUMBER(Resumo!$H$3),ISNUMBER(B685),B685&gt;=1,B685=INT(B685),B685&lt;=Resumo!$H$3,AND(COUNTIF(Listas!$C$6:$C$105,C685)&gt;=1,C685&lt;&gt;"",COUNTIF(Listas!$A$6:$A$105,G685)=1,G685&lt;&gt;"",OR(H685="A fazer",H685="Em andamento",H685="Aguardando cliente",H685="Aguardando pagamento",H685="Concluído",H685="Cancelado"),OR(I685="Alta",I685="Média",I685="Baixa")),IF(H685="Concluído",AND(ISNUMBER(K685),K685&gt;=B685,K685&lt;=Resumo!$H$3),IF(H685="Cancelado",OR(K685="",AND(ISNUMBER(K685),K685&gt;=B685,K685&lt;=Resumo!$H$3)),K685="")),IF(H685="Cancelado",OR(J685="",AND(ISNUMBER(J685),J685&gt;=B685)),AND(ISNUMBER(J685),J685&gt;=B685)),ISNUMBER(L685),L685&gt;=0),"OK","Revisar dados"),"Revisar dados"))</f>
      </c>
    </row>
    <row r="686">
      <c r="A686" s="6"/>
      <c r="B686" s="33" t="n"/>
      <c r="C686" s="8" t="n"/>
      <c r="D686" s="9" t="n"/>
      <c r="E686" s="10" t="n"/>
      <c r="F686" s="9" t="n"/>
      <c r="G686" s="8" t="n"/>
      <c r="H686" s="8" t="n"/>
      <c r="I686" s="8" t="n"/>
      <c r="J686" s="33" t="n"/>
      <c r="K686" s="33" t="n"/>
      <c r="L686" s="56" t="n"/>
      <c r="M686" s="32">
        <f>IF(P686&lt;&gt;"OK","",IF(H686="Cancelado","",IF(H686="Concluído",K686-B686,Resumo!$H$3-B686)))</f>
      </c>
      <c r="N686" s="6">
        <f>IF(P686="","",IF(P686&lt;&gt;"OK","Revisar dados",IF(H686="Cancelado","Cancelado",IF(H686="Concluído",IF(K686&gt;J686,"Concluído em atraso","Concluído"),IF(J686&lt;Resumo!$H$3,"Atrasado",IF(J686-Resumo!$H$3&lt;=3,"Vence em até 3 dias","No prazo"))))))</f>
      </c>
      <c r="O686" s="9" t="n"/>
      <c r="P686" s="9">
        <f>IF(COUNTA(A686:L686,O686)=0,"",IFERROR(IF(AND(A686&lt;&gt;"",COUNTIF($A$6:$A$1000,A686)=1,F686&lt;&gt;"",ISNUMBER(Resumo!$H$3),ISNUMBER(B686),B686&gt;=1,B686=INT(B686),B686&lt;=Resumo!$H$3,AND(COUNTIF(Listas!$C$6:$C$105,C686)&gt;=1,C686&lt;&gt;"",COUNTIF(Listas!$A$6:$A$105,G686)=1,G686&lt;&gt;"",OR(H686="A fazer",H686="Em andamento",H686="Aguardando cliente",H686="Aguardando pagamento",H686="Concluído",H686="Cancelado"),OR(I686="Alta",I686="Média",I686="Baixa")),IF(H686="Concluído",AND(ISNUMBER(K686),K686&gt;=B686,K686&lt;=Resumo!$H$3),IF(H686="Cancelado",OR(K686="",AND(ISNUMBER(K686),K686&gt;=B686,K686&lt;=Resumo!$H$3)),K686="")),IF(H686="Cancelado",OR(J686="",AND(ISNUMBER(J686),J686&gt;=B686)),AND(ISNUMBER(J686),J686&gt;=B686)),ISNUMBER(L686),L686&gt;=0),"OK","Revisar dados"),"Revisar dados"))</f>
      </c>
    </row>
    <row r="687">
      <c r="A687" s="13"/>
      <c r="B687" s="33" t="n"/>
      <c r="C687" s="8" t="n"/>
      <c r="D687" s="9" t="n"/>
      <c r="E687" s="10" t="n"/>
      <c r="F687" s="9" t="n"/>
      <c r="G687" s="8" t="n"/>
      <c r="H687" s="8" t="n"/>
      <c r="I687" s="8" t="n"/>
      <c r="J687" s="33" t="n"/>
      <c r="K687" s="33" t="n"/>
      <c r="L687" s="56" t="n"/>
      <c r="M687" s="34">
        <f>IF(P687&lt;&gt;"OK","",IF(H687="Cancelado","",IF(H687="Concluído",K687-B687,Resumo!$H$3-B687)))</f>
      </c>
      <c r="N687" s="13">
        <f>IF(P687="","",IF(P687&lt;&gt;"OK","Revisar dados",IF(H687="Cancelado","Cancelado",IF(H687="Concluído",IF(K687&gt;J687,"Concluído em atraso","Concluído"),IF(J687&lt;Resumo!$H$3,"Atrasado",IF(J687-Resumo!$H$3&lt;=3,"Vence em até 3 dias","No prazo"))))))</f>
      </c>
      <c r="O687" s="9" t="n"/>
      <c r="P687" s="9">
        <f>IF(COUNTA(A687:L687,O687)=0,"",IFERROR(IF(AND(A687&lt;&gt;"",COUNTIF($A$6:$A$1000,A687)=1,F687&lt;&gt;"",ISNUMBER(Resumo!$H$3),ISNUMBER(B687),B687&gt;=1,B687=INT(B687),B687&lt;=Resumo!$H$3,AND(COUNTIF(Listas!$C$6:$C$105,C687)&gt;=1,C687&lt;&gt;"",COUNTIF(Listas!$A$6:$A$105,G687)=1,G687&lt;&gt;"",OR(H687="A fazer",H687="Em andamento",H687="Aguardando cliente",H687="Aguardando pagamento",H687="Concluído",H687="Cancelado"),OR(I687="Alta",I687="Média",I687="Baixa")),IF(H687="Concluído",AND(ISNUMBER(K687),K687&gt;=B687,K687&lt;=Resumo!$H$3),IF(H687="Cancelado",OR(K687="",AND(ISNUMBER(K687),K687&gt;=B687,K687&lt;=Resumo!$H$3)),K687="")),IF(H687="Cancelado",OR(J687="",AND(ISNUMBER(J687),J687&gt;=B687)),AND(ISNUMBER(J687),J687&gt;=B687)),ISNUMBER(L687),L687&gt;=0),"OK","Revisar dados"),"Revisar dados"))</f>
      </c>
    </row>
    <row r="688">
      <c r="A688" s="6"/>
      <c r="B688" s="33" t="n"/>
      <c r="C688" s="8" t="n"/>
      <c r="D688" s="9" t="n"/>
      <c r="E688" s="10" t="n"/>
      <c r="F688" s="9" t="n"/>
      <c r="G688" s="8" t="n"/>
      <c r="H688" s="8" t="n"/>
      <c r="I688" s="8" t="n"/>
      <c r="J688" s="33" t="n"/>
      <c r="K688" s="33" t="n"/>
      <c r="L688" s="56" t="n"/>
      <c r="M688" s="32">
        <f>IF(P688&lt;&gt;"OK","",IF(H688="Cancelado","",IF(H688="Concluído",K688-B688,Resumo!$H$3-B688)))</f>
      </c>
      <c r="N688" s="6">
        <f>IF(P688="","",IF(P688&lt;&gt;"OK","Revisar dados",IF(H688="Cancelado","Cancelado",IF(H688="Concluído",IF(K688&gt;J688,"Concluído em atraso","Concluído"),IF(J688&lt;Resumo!$H$3,"Atrasado",IF(J688-Resumo!$H$3&lt;=3,"Vence em até 3 dias","No prazo"))))))</f>
      </c>
      <c r="O688" s="9" t="n"/>
      <c r="P688" s="9">
        <f>IF(COUNTA(A688:L688,O688)=0,"",IFERROR(IF(AND(A688&lt;&gt;"",COUNTIF($A$6:$A$1000,A688)=1,F688&lt;&gt;"",ISNUMBER(Resumo!$H$3),ISNUMBER(B688),B688&gt;=1,B688=INT(B688),B688&lt;=Resumo!$H$3,AND(COUNTIF(Listas!$C$6:$C$105,C688)&gt;=1,C688&lt;&gt;"",COUNTIF(Listas!$A$6:$A$105,G688)=1,G688&lt;&gt;"",OR(H688="A fazer",H688="Em andamento",H688="Aguardando cliente",H688="Aguardando pagamento",H688="Concluído",H688="Cancelado"),OR(I688="Alta",I688="Média",I688="Baixa")),IF(H688="Concluído",AND(ISNUMBER(K688),K688&gt;=B688,K688&lt;=Resumo!$H$3),IF(H688="Cancelado",OR(K688="",AND(ISNUMBER(K688),K688&gt;=B688,K688&lt;=Resumo!$H$3)),K688="")),IF(H688="Cancelado",OR(J688="",AND(ISNUMBER(J688),J688&gt;=B688)),AND(ISNUMBER(J688),J688&gt;=B688)),ISNUMBER(L688),L688&gt;=0),"OK","Revisar dados"),"Revisar dados"))</f>
      </c>
    </row>
    <row r="689">
      <c r="A689" s="13"/>
      <c r="B689" s="33" t="n"/>
      <c r="C689" s="8" t="n"/>
      <c r="D689" s="9" t="n"/>
      <c r="E689" s="10" t="n"/>
      <c r="F689" s="9" t="n"/>
      <c r="G689" s="8" t="n"/>
      <c r="H689" s="8" t="n"/>
      <c r="I689" s="8" t="n"/>
      <c r="J689" s="33" t="n"/>
      <c r="K689" s="33" t="n"/>
      <c r="L689" s="56" t="n"/>
      <c r="M689" s="34">
        <f>IF(P689&lt;&gt;"OK","",IF(H689="Cancelado","",IF(H689="Concluído",K689-B689,Resumo!$H$3-B689)))</f>
      </c>
      <c r="N689" s="13">
        <f>IF(P689="","",IF(P689&lt;&gt;"OK","Revisar dados",IF(H689="Cancelado","Cancelado",IF(H689="Concluído",IF(K689&gt;J689,"Concluído em atraso","Concluído"),IF(J689&lt;Resumo!$H$3,"Atrasado",IF(J689-Resumo!$H$3&lt;=3,"Vence em até 3 dias","No prazo"))))))</f>
      </c>
      <c r="O689" s="9" t="n"/>
      <c r="P689" s="9">
        <f>IF(COUNTA(A689:L689,O689)=0,"",IFERROR(IF(AND(A689&lt;&gt;"",COUNTIF($A$6:$A$1000,A689)=1,F689&lt;&gt;"",ISNUMBER(Resumo!$H$3),ISNUMBER(B689),B689&gt;=1,B689=INT(B689),B689&lt;=Resumo!$H$3,AND(COUNTIF(Listas!$C$6:$C$105,C689)&gt;=1,C689&lt;&gt;"",COUNTIF(Listas!$A$6:$A$105,G689)=1,G689&lt;&gt;"",OR(H689="A fazer",H689="Em andamento",H689="Aguardando cliente",H689="Aguardando pagamento",H689="Concluído",H689="Cancelado"),OR(I689="Alta",I689="Média",I689="Baixa")),IF(H689="Concluído",AND(ISNUMBER(K689),K689&gt;=B689,K689&lt;=Resumo!$H$3),IF(H689="Cancelado",OR(K689="",AND(ISNUMBER(K689),K689&gt;=B689,K689&lt;=Resumo!$H$3)),K689="")),IF(H689="Cancelado",OR(J689="",AND(ISNUMBER(J689),J689&gt;=B689)),AND(ISNUMBER(J689),J689&gt;=B689)),ISNUMBER(L689),L689&gt;=0),"OK","Revisar dados"),"Revisar dados"))</f>
      </c>
    </row>
    <row r="690">
      <c r="A690" s="6"/>
      <c r="B690" s="33" t="n"/>
      <c r="C690" s="8" t="n"/>
      <c r="D690" s="9" t="n"/>
      <c r="E690" s="10" t="n"/>
      <c r="F690" s="9" t="n"/>
      <c r="G690" s="8" t="n"/>
      <c r="H690" s="8" t="n"/>
      <c r="I690" s="8" t="n"/>
      <c r="J690" s="33" t="n"/>
      <c r="K690" s="33" t="n"/>
      <c r="L690" s="56" t="n"/>
      <c r="M690" s="32">
        <f>IF(P690&lt;&gt;"OK","",IF(H690="Cancelado","",IF(H690="Concluído",K690-B690,Resumo!$H$3-B690)))</f>
      </c>
      <c r="N690" s="6">
        <f>IF(P690="","",IF(P690&lt;&gt;"OK","Revisar dados",IF(H690="Cancelado","Cancelado",IF(H690="Concluído",IF(K690&gt;J690,"Concluído em atraso","Concluído"),IF(J690&lt;Resumo!$H$3,"Atrasado",IF(J690-Resumo!$H$3&lt;=3,"Vence em até 3 dias","No prazo"))))))</f>
      </c>
      <c r="O690" s="9" t="n"/>
      <c r="P690" s="9">
        <f>IF(COUNTA(A690:L690,O690)=0,"",IFERROR(IF(AND(A690&lt;&gt;"",COUNTIF($A$6:$A$1000,A690)=1,F690&lt;&gt;"",ISNUMBER(Resumo!$H$3),ISNUMBER(B690),B690&gt;=1,B690=INT(B690),B690&lt;=Resumo!$H$3,AND(COUNTIF(Listas!$C$6:$C$105,C690)&gt;=1,C690&lt;&gt;"",COUNTIF(Listas!$A$6:$A$105,G690)=1,G690&lt;&gt;"",OR(H690="A fazer",H690="Em andamento",H690="Aguardando cliente",H690="Aguardando pagamento",H690="Concluído",H690="Cancelado"),OR(I690="Alta",I690="Média",I690="Baixa")),IF(H690="Concluído",AND(ISNUMBER(K690),K690&gt;=B690,K690&lt;=Resumo!$H$3),IF(H690="Cancelado",OR(K690="",AND(ISNUMBER(K690),K690&gt;=B690,K690&lt;=Resumo!$H$3)),K690="")),IF(H690="Cancelado",OR(J690="",AND(ISNUMBER(J690),J690&gt;=B690)),AND(ISNUMBER(J690),J690&gt;=B690)),ISNUMBER(L690),L690&gt;=0),"OK","Revisar dados"),"Revisar dados"))</f>
      </c>
    </row>
    <row r="691">
      <c r="A691" s="13"/>
      <c r="B691" s="33" t="n"/>
      <c r="C691" s="8" t="n"/>
      <c r="D691" s="9" t="n"/>
      <c r="E691" s="10" t="n"/>
      <c r="F691" s="9" t="n"/>
      <c r="G691" s="8" t="n"/>
      <c r="H691" s="8" t="n"/>
      <c r="I691" s="8" t="n"/>
      <c r="J691" s="33" t="n"/>
      <c r="K691" s="33" t="n"/>
      <c r="L691" s="56" t="n"/>
      <c r="M691" s="34">
        <f>IF(P691&lt;&gt;"OK","",IF(H691="Cancelado","",IF(H691="Concluído",K691-B691,Resumo!$H$3-B691)))</f>
      </c>
      <c r="N691" s="13">
        <f>IF(P691="","",IF(P691&lt;&gt;"OK","Revisar dados",IF(H691="Cancelado","Cancelado",IF(H691="Concluído",IF(K691&gt;J691,"Concluído em atraso","Concluído"),IF(J691&lt;Resumo!$H$3,"Atrasado",IF(J691-Resumo!$H$3&lt;=3,"Vence em até 3 dias","No prazo"))))))</f>
      </c>
      <c r="O691" s="9" t="n"/>
      <c r="P691" s="9">
        <f>IF(COUNTA(A691:L691,O691)=0,"",IFERROR(IF(AND(A691&lt;&gt;"",COUNTIF($A$6:$A$1000,A691)=1,F691&lt;&gt;"",ISNUMBER(Resumo!$H$3),ISNUMBER(B691),B691&gt;=1,B691=INT(B691),B691&lt;=Resumo!$H$3,AND(COUNTIF(Listas!$C$6:$C$105,C691)&gt;=1,C691&lt;&gt;"",COUNTIF(Listas!$A$6:$A$105,G691)=1,G691&lt;&gt;"",OR(H691="A fazer",H691="Em andamento",H691="Aguardando cliente",H691="Aguardando pagamento",H691="Concluído",H691="Cancelado"),OR(I691="Alta",I691="Média",I691="Baixa")),IF(H691="Concluído",AND(ISNUMBER(K691),K691&gt;=B691,K691&lt;=Resumo!$H$3),IF(H691="Cancelado",OR(K691="",AND(ISNUMBER(K691),K691&gt;=B691,K691&lt;=Resumo!$H$3)),K691="")),IF(H691="Cancelado",OR(J691="",AND(ISNUMBER(J691),J691&gt;=B691)),AND(ISNUMBER(J691),J691&gt;=B691)),ISNUMBER(L691),L691&gt;=0),"OK","Revisar dados"),"Revisar dados"))</f>
      </c>
    </row>
    <row r="692">
      <c r="A692" s="6"/>
      <c r="B692" s="33" t="n"/>
      <c r="C692" s="8" t="n"/>
      <c r="D692" s="9" t="n"/>
      <c r="E692" s="10" t="n"/>
      <c r="F692" s="9" t="n"/>
      <c r="G692" s="8" t="n"/>
      <c r="H692" s="8" t="n"/>
      <c r="I692" s="8" t="n"/>
      <c r="J692" s="33" t="n"/>
      <c r="K692" s="33" t="n"/>
      <c r="L692" s="56" t="n"/>
      <c r="M692" s="32">
        <f>IF(P692&lt;&gt;"OK","",IF(H692="Cancelado","",IF(H692="Concluído",K692-B692,Resumo!$H$3-B692)))</f>
      </c>
      <c r="N692" s="6">
        <f>IF(P692="","",IF(P692&lt;&gt;"OK","Revisar dados",IF(H692="Cancelado","Cancelado",IF(H692="Concluído",IF(K692&gt;J692,"Concluído em atraso","Concluído"),IF(J692&lt;Resumo!$H$3,"Atrasado",IF(J692-Resumo!$H$3&lt;=3,"Vence em até 3 dias","No prazo"))))))</f>
      </c>
      <c r="O692" s="9" t="n"/>
      <c r="P692" s="9">
        <f>IF(COUNTA(A692:L692,O692)=0,"",IFERROR(IF(AND(A692&lt;&gt;"",COUNTIF($A$6:$A$1000,A692)=1,F692&lt;&gt;"",ISNUMBER(Resumo!$H$3),ISNUMBER(B692),B692&gt;=1,B692=INT(B692),B692&lt;=Resumo!$H$3,AND(COUNTIF(Listas!$C$6:$C$105,C692)&gt;=1,C692&lt;&gt;"",COUNTIF(Listas!$A$6:$A$105,G692)=1,G692&lt;&gt;"",OR(H692="A fazer",H692="Em andamento",H692="Aguardando cliente",H692="Aguardando pagamento",H692="Concluído",H692="Cancelado"),OR(I692="Alta",I692="Média",I692="Baixa")),IF(H692="Concluído",AND(ISNUMBER(K692),K692&gt;=B692,K692&lt;=Resumo!$H$3),IF(H692="Cancelado",OR(K692="",AND(ISNUMBER(K692),K692&gt;=B692,K692&lt;=Resumo!$H$3)),K692="")),IF(H692="Cancelado",OR(J692="",AND(ISNUMBER(J692),J692&gt;=B692)),AND(ISNUMBER(J692),J692&gt;=B692)),ISNUMBER(L692),L692&gt;=0),"OK","Revisar dados"),"Revisar dados"))</f>
      </c>
    </row>
    <row r="693">
      <c r="A693" s="13"/>
      <c r="B693" s="33" t="n"/>
      <c r="C693" s="8" t="n"/>
      <c r="D693" s="9" t="n"/>
      <c r="E693" s="10" t="n"/>
      <c r="F693" s="9" t="n"/>
      <c r="G693" s="8" t="n"/>
      <c r="H693" s="8" t="n"/>
      <c r="I693" s="8" t="n"/>
      <c r="J693" s="33" t="n"/>
      <c r="K693" s="33" t="n"/>
      <c r="L693" s="56" t="n"/>
      <c r="M693" s="34">
        <f>IF(P693&lt;&gt;"OK","",IF(H693="Cancelado","",IF(H693="Concluído",K693-B693,Resumo!$H$3-B693)))</f>
      </c>
      <c r="N693" s="13">
        <f>IF(P693="","",IF(P693&lt;&gt;"OK","Revisar dados",IF(H693="Cancelado","Cancelado",IF(H693="Concluído",IF(K693&gt;J693,"Concluído em atraso","Concluído"),IF(J693&lt;Resumo!$H$3,"Atrasado",IF(J693-Resumo!$H$3&lt;=3,"Vence em até 3 dias","No prazo"))))))</f>
      </c>
      <c r="O693" s="9" t="n"/>
      <c r="P693" s="9">
        <f>IF(COUNTA(A693:L693,O693)=0,"",IFERROR(IF(AND(A693&lt;&gt;"",COUNTIF($A$6:$A$1000,A693)=1,F693&lt;&gt;"",ISNUMBER(Resumo!$H$3),ISNUMBER(B693),B693&gt;=1,B693=INT(B693),B693&lt;=Resumo!$H$3,AND(COUNTIF(Listas!$C$6:$C$105,C693)&gt;=1,C693&lt;&gt;"",COUNTIF(Listas!$A$6:$A$105,G693)=1,G693&lt;&gt;"",OR(H693="A fazer",H693="Em andamento",H693="Aguardando cliente",H693="Aguardando pagamento",H693="Concluído",H693="Cancelado"),OR(I693="Alta",I693="Média",I693="Baixa")),IF(H693="Concluído",AND(ISNUMBER(K693),K693&gt;=B693,K693&lt;=Resumo!$H$3),IF(H693="Cancelado",OR(K693="",AND(ISNUMBER(K693),K693&gt;=B693,K693&lt;=Resumo!$H$3)),K693="")),IF(H693="Cancelado",OR(J693="",AND(ISNUMBER(J693),J693&gt;=B693)),AND(ISNUMBER(J693),J693&gt;=B693)),ISNUMBER(L693),L693&gt;=0),"OK","Revisar dados"),"Revisar dados"))</f>
      </c>
    </row>
    <row r="694">
      <c r="A694" s="6"/>
      <c r="B694" s="33" t="n"/>
      <c r="C694" s="8" t="n"/>
      <c r="D694" s="9" t="n"/>
      <c r="E694" s="10" t="n"/>
      <c r="F694" s="9" t="n"/>
      <c r="G694" s="8" t="n"/>
      <c r="H694" s="8" t="n"/>
      <c r="I694" s="8" t="n"/>
      <c r="J694" s="33" t="n"/>
      <c r="K694" s="33" t="n"/>
      <c r="L694" s="56" t="n"/>
      <c r="M694" s="32">
        <f>IF(P694&lt;&gt;"OK","",IF(H694="Cancelado","",IF(H694="Concluído",K694-B694,Resumo!$H$3-B694)))</f>
      </c>
      <c r="N694" s="6">
        <f>IF(P694="","",IF(P694&lt;&gt;"OK","Revisar dados",IF(H694="Cancelado","Cancelado",IF(H694="Concluído",IF(K694&gt;J694,"Concluído em atraso","Concluído"),IF(J694&lt;Resumo!$H$3,"Atrasado",IF(J694-Resumo!$H$3&lt;=3,"Vence em até 3 dias","No prazo"))))))</f>
      </c>
      <c r="O694" s="9" t="n"/>
      <c r="P694" s="9">
        <f>IF(COUNTA(A694:L694,O694)=0,"",IFERROR(IF(AND(A694&lt;&gt;"",COUNTIF($A$6:$A$1000,A694)=1,F694&lt;&gt;"",ISNUMBER(Resumo!$H$3),ISNUMBER(B694),B694&gt;=1,B694=INT(B694),B694&lt;=Resumo!$H$3,AND(COUNTIF(Listas!$C$6:$C$105,C694)&gt;=1,C694&lt;&gt;"",COUNTIF(Listas!$A$6:$A$105,G694)=1,G694&lt;&gt;"",OR(H694="A fazer",H694="Em andamento",H694="Aguardando cliente",H694="Aguardando pagamento",H694="Concluído",H694="Cancelado"),OR(I694="Alta",I694="Média",I694="Baixa")),IF(H694="Concluído",AND(ISNUMBER(K694),K694&gt;=B694,K694&lt;=Resumo!$H$3),IF(H694="Cancelado",OR(K694="",AND(ISNUMBER(K694),K694&gt;=B694,K694&lt;=Resumo!$H$3)),K694="")),IF(H694="Cancelado",OR(J694="",AND(ISNUMBER(J694),J694&gt;=B694)),AND(ISNUMBER(J694),J694&gt;=B694)),ISNUMBER(L694),L694&gt;=0),"OK","Revisar dados"),"Revisar dados"))</f>
      </c>
    </row>
    <row r="695">
      <c r="A695" s="13"/>
      <c r="B695" s="33" t="n"/>
      <c r="C695" s="8" t="n"/>
      <c r="D695" s="9" t="n"/>
      <c r="E695" s="10" t="n"/>
      <c r="F695" s="9" t="n"/>
      <c r="G695" s="8" t="n"/>
      <c r="H695" s="8" t="n"/>
      <c r="I695" s="8" t="n"/>
      <c r="J695" s="33" t="n"/>
      <c r="K695" s="33" t="n"/>
      <c r="L695" s="56" t="n"/>
      <c r="M695" s="34">
        <f>IF(P695&lt;&gt;"OK","",IF(H695="Cancelado","",IF(H695="Concluído",K695-B695,Resumo!$H$3-B695)))</f>
      </c>
      <c r="N695" s="13">
        <f>IF(P695="","",IF(P695&lt;&gt;"OK","Revisar dados",IF(H695="Cancelado","Cancelado",IF(H695="Concluído",IF(K695&gt;J695,"Concluído em atraso","Concluído"),IF(J695&lt;Resumo!$H$3,"Atrasado",IF(J695-Resumo!$H$3&lt;=3,"Vence em até 3 dias","No prazo"))))))</f>
      </c>
      <c r="O695" s="9" t="n"/>
      <c r="P695" s="9">
        <f>IF(COUNTA(A695:L695,O695)=0,"",IFERROR(IF(AND(A695&lt;&gt;"",COUNTIF($A$6:$A$1000,A695)=1,F695&lt;&gt;"",ISNUMBER(Resumo!$H$3),ISNUMBER(B695),B695&gt;=1,B695=INT(B695),B695&lt;=Resumo!$H$3,AND(COUNTIF(Listas!$C$6:$C$105,C695)&gt;=1,C695&lt;&gt;"",COUNTIF(Listas!$A$6:$A$105,G695)=1,G695&lt;&gt;"",OR(H695="A fazer",H695="Em andamento",H695="Aguardando cliente",H695="Aguardando pagamento",H695="Concluído",H695="Cancelado"),OR(I695="Alta",I695="Média",I695="Baixa")),IF(H695="Concluído",AND(ISNUMBER(K695),K695&gt;=B695,K695&lt;=Resumo!$H$3),IF(H695="Cancelado",OR(K695="",AND(ISNUMBER(K695),K695&gt;=B695,K695&lt;=Resumo!$H$3)),K695="")),IF(H695="Cancelado",OR(J695="",AND(ISNUMBER(J695),J695&gt;=B695)),AND(ISNUMBER(J695),J695&gt;=B695)),ISNUMBER(L695),L695&gt;=0),"OK","Revisar dados"),"Revisar dados"))</f>
      </c>
    </row>
    <row r="696">
      <c r="A696" s="6"/>
      <c r="B696" s="33" t="n"/>
      <c r="C696" s="8" t="n"/>
      <c r="D696" s="9" t="n"/>
      <c r="E696" s="10" t="n"/>
      <c r="F696" s="9" t="n"/>
      <c r="G696" s="8" t="n"/>
      <c r="H696" s="8" t="n"/>
      <c r="I696" s="8" t="n"/>
      <c r="J696" s="33" t="n"/>
      <c r="K696" s="33" t="n"/>
      <c r="L696" s="56" t="n"/>
      <c r="M696" s="32">
        <f>IF(P696&lt;&gt;"OK","",IF(H696="Cancelado","",IF(H696="Concluído",K696-B696,Resumo!$H$3-B696)))</f>
      </c>
      <c r="N696" s="6">
        <f>IF(P696="","",IF(P696&lt;&gt;"OK","Revisar dados",IF(H696="Cancelado","Cancelado",IF(H696="Concluído",IF(K696&gt;J696,"Concluído em atraso","Concluído"),IF(J696&lt;Resumo!$H$3,"Atrasado",IF(J696-Resumo!$H$3&lt;=3,"Vence em até 3 dias","No prazo"))))))</f>
      </c>
      <c r="O696" s="9" t="n"/>
      <c r="P696" s="9">
        <f>IF(COUNTA(A696:L696,O696)=0,"",IFERROR(IF(AND(A696&lt;&gt;"",COUNTIF($A$6:$A$1000,A696)=1,F696&lt;&gt;"",ISNUMBER(Resumo!$H$3),ISNUMBER(B696),B696&gt;=1,B696=INT(B696),B696&lt;=Resumo!$H$3,AND(COUNTIF(Listas!$C$6:$C$105,C696)&gt;=1,C696&lt;&gt;"",COUNTIF(Listas!$A$6:$A$105,G696)=1,G696&lt;&gt;"",OR(H696="A fazer",H696="Em andamento",H696="Aguardando cliente",H696="Aguardando pagamento",H696="Concluído",H696="Cancelado"),OR(I696="Alta",I696="Média",I696="Baixa")),IF(H696="Concluído",AND(ISNUMBER(K696),K696&gt;=B696,K696&lt;=Resumo!$H$3),IF(H696="Cancelado",OR(K696="",AND(ISNUMBER(K696),K696&gt;=B696,K696&lt;=Resumo!$H$3)),K696="")),IF(H696="Cancelado",OR(J696="",AND(ISNUMBER(J696),J696&gt;=B696)),AND(ISNUMBER(J696),J696&gt;=B696)),ISNUMBER(L696),L696&gt;=0),"OK","Revisar dados"),"Revisar dados"))</f>
      </c>
    </row>
    <row r="697">
      <c r="A697" s="13"/>
      <c r="B697" s="33" t="n"/>
      <c r="C697" s="8" t="n"/>
      <c r="D697" s="9" t="n"/>
      <c r="E697" s="10" t="n"/>
      <c r="F697" s="9" t="n"/>
      <c r="G697" s="8" t="n"/>
      <c r="H697" s="8" t="n"/>
      <c r="I697" s="8" t="n"/>
      <c r="J697" s="33" t="n"/>
      <c r="K697" s="33" t="n"/>
      <c r="L697" s="56" t="n"/>
      <c r="M697" s="34">
        <f>IF(P697&lt;&gt;"OK","",IF(H697="Cancelado","",IF(H697="Concluído",K697-B697,Resumo!$H$3-B697)))</f>
      </c>
      <c r="N697" s="13">
        <f>IF(P697="","",IF(P697&lt;&gt;"OK","Revisar dados",IF(H697="Cancelado","Cancelado",IF(H697="Concluído",IF(K697&gt;J697,"Concluído em atraso","Concluído"),IF(J697&lt;Resumo!$H$3,"Atrasado",IF(J697-Resumo!$H$3&lt;=3,"Vence em até 3 dias","No prazo"))))))</f>
      </c>
      <c r="O697" s="9" t="n"/>
      <c r="P697" s="9">
        <f>IF(COUNTA(A697:L697,O697)=0,"",IFERROR(IF(AND(A697&lt;&gt;"",COUNTIF($A$6:$A$1000,A697)=1,F697&lt;&gt;"",ISNUMBER(Resumo!$H$3),ISNUMBER(B697),B697&gt;=1,B697=INT(B697),B697&lt;=Resumo!$H$3,AND(COUNTIF(Listas!$C$6:$C$105,C697)&gt;=1,C697&lt;&gt;"",COUNTIF(Listas!$A$6:$A$105,G697)=1,G697&lt;&gt;"",OR(H697="A fazer",H697="Em andamento",H697="Aguardando cliente",H697="Aguardando pagamento",H697="Concluído",H697="Cancelado"),OR(I697="Alta",I697="Média",I697="Baixa")),IF(H697="Concluído",AND(ISNUMBER(K697),K697&gt;=B697,K697&lt;=Resumo!$H$3),IF(H697="Cancelado",OR(K697="",AND(ISNUMBER(K697),K697&gt;=B697,K697&lt;=Resumo!$H$3)),K697="")),IF(H697="Cancelado",OR(J697="",AND(ISNUMBER(J697),J697&gt;=B697)),AND(ISNUMBER(J697),J697&gt;=B697)),ISNUMBER(L697),L697&gt;=0),"OK","Revisar dados"),"Revisar dados"))</f>
      </c>
    </row>
    <row r="698">
      <c r="A698" s="6"/>
      <c r="B698" s="33" t="n"/>
      <c r="C698" s="8" t="n"/>
      <c r="D698" s="9" t="n"/>
      <c r="E698" s="10" t="n"/>
      <c r="F698" s="9" t="n"/>
      <c r="G698" s="8" t="n"/>
      <c r="H698" s="8" t="n"/>
      <c r="I698" s="8" t="n"/>
      <c r="J698" s="33" t="n"/>
      <c r="K698" s="33" t="n"/>
      <c r="L698" s="56" t="n"/>
      <c r="M698" s="32">
        <f>IF(P698&lt;&gt;"OK","",IF(H698="Cancelado","",IF(H698="Concluído",K698-B698,Resumo!$H$3-B698)))</f>
      </c>
      <c r="N698" s="6">
        <f>IF(P698="","",IF(P698&lt;&gt;"OK","Revisar dados",IF(H698="Cancelado","Cancelado",IF(H698="Concluído",IF(K698&gt;J698,"Concluído em atraso","Concluído"),IF(J698&lt;Resumo!$H$3,"Atrasado",IF(J698-Resumo!$H$3&lt;=3,"Vence em até 3 dias","No prazo"))))))</f>
      </c>
      <c r="O698" s="9" t="n"/>
      <c r="P698" s="9">
        <f>IF(COUNTA(A698:L698,O698)=0,"",IFERROR(IF(AND(A698&lt;&gt;"",COUNTIF($A$6:$A$1000,A698)=1,F698&lt;&gt;"",ISNUMBER(Resumo!$H$3),ISNUMBER(B698),B698&gt;=1,B698=INT(B698),B698&lt;=Resumo!$H$3,AND(COUNTIF(Listas!$C$6:$C$105,C698)&gt;=1,C698&lt;&gt;"",COUNTIF(Listas!$A$6:$A$105,G698)=1,G698&lt;&gt;"",OR(H698="A fazer",H698="Em andamento",H698="Aguardando cliente",H698="Aguardando pagamento",H698="Concluído",H698="Cancelado"),OR(I698="Alta",I698="Média",I698="Baixa")),IF(H698="Concluído",AND(ISNUMBER(K698),K698&gt;=B698,K698&lt;=Resumo!$H$3),IF(H698="Cancelado",OR(K698="",AND(ISNUMBER(K698),K698&gt;=B698,K698&lt;=Resumo!$H$3)),K698="")),IF(H698="Cancelado",OR(J698="",AND(ISNUMBER(J698),J698&gt;=B698)),AND(ISNUMBER(J698),J698&gt;=B698)),ISNUMBER(L698),L698&gt;=0),"OK","Revisar dados"),"Revisar dados"))</f>
      </c>
    </row>
    <row r="699">
      <c r="A699" s="13"/>
      <c r="B699" s="33" t="n"/>
      <c r="C699" s="8" t="n"/>
      <c r="D699" s="9" t="n"/>
      <c r="E699" s="10" t="n"/>
      <c r="F699" s="9" t="n"/>
      <c r="G699" s="8" t="n"/>
      <c r="H699" s="8" t="n"/>
      <c r="I699" s="8" t="n"/>
      <c r="J699" s="33" t="n"/>
      <c r="K699" s="33" t="n"/>
      <c r="L699" s="56" t="n"/>
      <c r="M699" s="34">
        <f>IF(P699&lt;&gt;"OK","",IF(H699="Cancelado","",IF(H699="Concluído",K699-B699,Resumo!$H$3-B699)))</f>
      </c>
      <c r="N699" s="13">
        <f>IF(P699="","",IF(P699&lt;&gt;"OK","Revisar dados",IF(H699="Cancelado","Cancelado",IF(H699="Concluído",IF(K699&gt;J699,"Concluído em atraso","Concluído"),IF(J699&lt;Resumo!$H$3,"Atrasado",IF(J699-Resumo!$H$3&lt;=3,"Vence em até 3 dias","No prazo"))))))</f>
      </c>
      <c r="O699" s="9" t="n"/>
      <c r="P699" s="9">
        <f>IF(COUNTA(A699:L699,O699)=0,"",IFERROR(IF(AND(A699&lt;&gt;"",COUNTIF($A$6:$A$1000,A699)=1,F699&lt;&gt;"",ISNUMBER(Resumo!$H$3),ISNUMBER(B699),B699&gt;=1,B699=INT(B699),B699&lt;=Resumo!$H$3,AND(COUNTIF(Listas!$C$6:$C$105,C699)&gt;=1,C699&lt;&gt;"",COUNTIF(Listas!$A$6:$A$105,G699)=1,G699&lt;&gt;"",OR(H699="A fazer",H699="Em andamento",H699="Aguardando cliente",H699="Aguardando pagamento",H699="Concluído",H699="Cancelado"),OR(I699="Alta",I699="Média",I699="Baixa")),IF(H699="Concluído",AND(ISNUMBER(K699),K699&gt;=B699,K699&lt;=Resumo!$H$3),IF(H699="Cancelado",OR(K699="",AND(ISNUMBER(K699),K699&gt;=B699,K699&lt;=Resumo!$H$3)),K699="")),IF(H699="Cancelado",OR(J699="",AND(ISNUMBER(J699),J699&gt;=B699)),AND(ISNUMBER(J699),J699&gt;=B699)),ISNUMBER(L699),L699&gt;=0),"OK","Revisar dados"),"Revisar dados"))</f>
      </c>
    </row>
    <row r="700">
      <c r="A700" s="6"/>
      <c r="B700" s="33" t="n"/>
      <c r="C700" s="8" t="n"/>
      <c r="D700" s="9" t="n"/>
      <c r="E700" s="10" t="n"/>
      <c r="F700" s="9" t="n"/>
      <c r="G700" s="8" t="n"/>
      <c r="H700" s="8" t="n"/>
      <c r="I700" s="8" t="n"/>
      <c r="J700" s="33" t="n"/>
      <c r="K700" s="33" t="n"/>
      <c r="L700" s="56" t="n"/>
      <c r="M700" s="32">
        <f>IF(P700&lt;&gt;"OK","",IF(H700="Cancelado","",IF(H700="Concluído",K700-B700,Resumo!$H$3-B700)))</f>
      </c>
      <c r="N700" s="6">
        <f>IF(P700="","",IF(P700&lt;&gt;"OK","Revisar dados",IF(H700="Cancelado","Cancelado",IF(H700="Concluído",IF(K700&gt;J700,"Concluído em atraso","Concluído"),IF(J700&lt;Resumo!$H$3,"Atrasado",IF(J700-Resumo!$H$3&lt;=3,"Vence em até 3 dias","No prazo"))))))</f>
      </c>
      <c r="O700" s="9" t="n"/>
      <c r="P700" s="9">
        <f>IF(COUNTA(A700:L700,O700)=0,"",IFERROR(IF(AND(A700&lt;&gt;"",COUNTIF($A$6:$A$1000,A700)=1,F700&lt;&gt;"",ISNUMBER(Resumo!$H$3),ISNUMBER(B700),B700&gt;=1,B700=INT(B700),B700&lt;=Resumo!$H$3,AND(COUNTIF(Listas!$C$6:$C$105,C700)&gt;=1,C700&lt;&gt;"",COUNTIF(Listas!$A$6:$A$105,G700)=1,G700&lt;&gt;"",OR(H700="A fazer",H700="Em andamento",H700="Aguardando cliente",H700="Aguardando pagamento",H700="Concluído",H700="Cancelado"),OR(I700="Alta",I700="Média",I700="Baixa")),IF(H700="Concluído",AND(ISNUMBER(K700),K700&gt;=B700,K700&lt;=Resumo!$H$3),IF(H700="Cancelado",OR(K700="",AND(ISNUMBER(K700),K700&gt;=B700,K700&lt;=Resumo!$H$3)),K700="")),IF(H700="Cancelado",OR(J700="",AND(ISNUMBER(J700),J700&gt;=B700)),AND(ISNUMBER(J700),J700&gt;=B700)),ISNUMBER(L700),L700&gt;=0),"OK","Revisar dados"),"Revisar dados"))</f>
      </c>
    </row>
    <row r="701">
      <c r="A701" s="13"/>
      <c r="B701" s="33" t="n"/>
      <c r="C701" s="8" t="n"/>
      <c r="D701" s="9" t="n"/>
      <c r="E701" s="10" t="n"/>
      <c r="F701" s="9" t="n"/>
      <c r="G701" s="8" t="n"/>
      <c r="H701" s="8" t="n"/>
      <c r="I701" s="8" t="n"/>
      <c r="J701" s="33" t="n"/>
      <c r="K701" s="33" t="n"/>
      <c r="L701" s="56" t="n"/>
      <c r="M701" s="34">
        <f>IF(P701&lt;&gt;"OK","",IF(H701="Cancelado","",IF(H701="Concluído",K701-B701,Resumo!$H$3-B701)))</f>
      </c>
      <c r="N701" s="13">
        <f>IF(P701="","",IF(P701&lt;&gt;"OK","Revisar dados",IF(H701="Cancelado","Cancelado",IF(H701="Concluído",IF(K701&gt;J701,"Concluído em atraso","Concluído"),IF(J701&lt;Resumo!$H$3,"Atrasado",IF(J701-Resumo!$H$3&lt;=3,"Vence em até 3 dias","No prazo"))))))</f>
      </c>
      <c r="O701" s="9" t="n"/>
      <c r="P701" s="9">
        <f>IF(COUNTA(A701:L701,O701)=0,"",IFERROR(IF(AND(A701&lt;&gt;"",COUNTIF($A$6:$A$1000,A701)=1,F701&lt;&gt;"",ISNUMBER(Resumo!$H$3),ISNUMBER(B701),B701&gt;=1,B701=INT(B701),B701&lt;=Resumo!$H$3,AND(COUNTIF(Listas!$C$6:$C$105,C701)&gt;=1,C701&lt;&gt;"",COUNTIF(Listas!$A$6:$A$105,G701)=1,G701&lt;&gt;"",OR(H701="A fazer",H701="Em andamento",H701="Aguardando cliente",H701="Aguardando pagamento",H701="Concluído",H701="Cancelado"),OR(I701="Alta",I701="Média",I701="Baixa")),IF(H701="Concluído",AND(ISNUMBER(K701),K701&gt;=B701,K701&lt;=Resumo!$H$3),IF(H701="Cancelado",OR(K701="",AND(ISNUMBER(K701),K701&gt;=B701,K701&lt;=Resumo!$H$3)),K701="")),IF(H701="Cancelado",OR(J701="",AND(ISNUMBER(J701),J701&gt;=B701)),AND(ISNUMBER(J701),J701&gt;=B701)),ISNUMBER(L701),L701&gt;=0),"OK","Revisar dados"),"Revisar dados"))</f>
      </c>
    </row>
    <row r="702">
      <c r="A702" s="6"/>
      <c r="B702" s="33" t="n"/>
      <c r="C702" s="8" t="n"/>
      <c r="D702" s="9" t="n"/>
      <c r="E702" s="10" t="n"/>
      <c r="F702" s="9" t="n"/>
      <c r="G702" s="8" t="n"/>
      <c r="H702" s="8" t="n"/>
      <c r="I702" s="8" t="n"/>
      <c r="J702" s="33" t="n"/>
      <c r="K702" s="33" t="n"/>
      <c r="L702" s="56" t="n"/>
      <c r="M702" s="32">
        <f>IF(P702&lt;&gt;"OK","",IF(H702="Cancelado","",IF(H702="Concluído",K702-B702,Resumo!$H$3-B702)))</f>
      </c>
      <c r="N702" s="6">
        <f>IF(P702="","",IF(P702&lt;&gt;"OK","Revisar dados",IF(H702="Cancelado","Cancelado",IF(H702="Concluído",IF(K702&gt;J702,"Concluído em atraso","Concluído"),IF(J702&lt;Resumo!$H$3,"Atrasado",IF(J702-Resumo!$H$3&lt;=3,"Vence em até 3 dias","No prazo"))))))</f>
      </c>
      <c r="O702" s="9" t="n"/>
      <c r="P702" s="9">
        <f>IF(COUNTA(A702:L702,O702)=0,"",IFERROR(IF(AND(A702&lt;&gt;"",COUNTIF($A$6:$A$1000,A702)=1,F702&lt;&gt;"",ISNUMBER(Resumo!$H$3),ISNUMBER(B702),B702&gt;=1,B702=INT(B702),B702&lt;=Resumo!$H$3,AND(COUNTIF(Listas!$C$6:$C$105,C702)&gt;=1,C702&lt;&gt;"",COUNTIF(Listas!$A$6:$A$105,G702)=1,G702&lt;&gt;"",OR(H702="A fazer",H702="Em andamento",H702="Aguardando cliente",H702="Aguardando pagamento",H702="Concluído",H702="Cancelado"),OR(I702="Alta",I702="Média",I702="Baixa")),IF(H702="Concluído",AND(ISNUMBER(K702),K702&gt;=B702,K702&lt;=Resumo!$H$3),IF(H702="Cancelado",OR(K702="",AND(ISNUMBER(K702),K702&gt;=B702,K702&lt;=Resumo!$H$3)),K702="")),IF(H702="Cancelado",OR(J702="",AND(ISNUMBER(J702),J702&gt;=B702)),AND(ISNUMBER(J702),J702&gt;=B702)),ISNUMBER(L702),L702&gt;=0),"OK","Revisar dados"),"Revisar dados"))</f>
      </c>
    </row>
    <row r="703">
      <c r="A703" s="13"/>
      <c r="B703" s="33" t="n"/>
      <c r="C703" s="8" t="n"/>
      <c r="D703" s="9" t="n"/>
      <c r="E703" s="10" t="n"/>
      <c r="F703" s="9" t="n"/>
      <c r="G703" s="8" t="n"/>
      <c r="H703" s="8" t="n"/>
      <c r="I703" s="8" t="n"/>
      <c r="J703" s="33" t="n"/>
      <c r="K703" s="33" t="n"/>
      <c r="L703" s="56" t="n"/>
      <c r="M703" s="34">
        <f>IF(P703&lt;&gt;"OK","",IF(H703="Cancelado","",IF(H703="Concluído",K703-B703,Resumo!$H$3-B703)))</f>
      </c>
      <c r="N703" s="13">
        <f>IF(P703="","",IF(P703&lt;&gt;"OK","Revisar dados",IF(H703="Cancelado","Cancelado",IF(H703="Concluído",IF(K703&gt;J703,"Concluído em atraso","Concluído"),IF(J703&lt;Resumo!$H$3,"Atrasado",IF(J703-Resumo!$H$3&lt;=3,"Vence em até 3 dias","No prazo"))))))</f>
      </c>
      <c r="O703" s="9" t="n"/>
      <c r="P703" s="9">
        <f>IF(COUNTA(A703:L703,O703)=0,"",IFERROR(IF(AND(A703&lt;&gt;"",COUNTIF($A$6:$A$1000,A703)=1,F703&lt;&gt;"",ISNUMBER(Resumo!$H$3),ISNUMBER(B703),B703&gt;=1,B703=INT(B703),B703&lt;=Resumo!$H$3,AND(COUNTIF(Listas!$C$6:$C$105,C703)&gt;=1,C703&lt;&gt;"",COUNTIF(Listas!$A$6:$A$105,G703)=1,G703&lt;&gt;"",OR(H703="A fazer",H703="Em andamento",H703="Aguardando cliente",H703="Aguardando pagamento",H703="Concluído",H703="Cancelado"),OR(I703="Alta",I703="Média",I703="Baixa")),IF(H703="Concluído",AND(ISNUMBER(K703),K703&gt;=B703,K703&lt;=Resumo!$H$3),IF(H703="Cancelado",OR(K703="",AND(ISNUMBER(K703),K703&gt;=B703,K703&lt;=Resumo!$H$3)),K703="")),IF(H703="Cancelado",OR(J703="",AND(ISNUMBER(J703),J703&gt;=B703)),AND(ISNUMBER(J703),J703&gt;=B703)),ISNUMBER(L703),L703&gt;=0),"OK","Revisar dados"),"Revisar dados"))</f>
      </c>
    </row>
    <row r="704">
      <c r="A704" s="6"/>
      <c r="B704" s="33" t="n"/>
      <c r="C704" s="8" t="n"/>
      <c r="D704" s="9" t="n"/>
      <c r="E704" s="10" t="n"/>
      <c r="F704" s="9" t="n"/>
      <c r="G704" s="8" t="n"/>
      <c r="H704" s="8" t="n"/>
      <c r="I704" s="8" t="n"/>
      <c r="J704" s="33" t="n"/>
      <c r="K704" s="33" t="n"/>
      <c r="L704" s="56" t="n"/>
      <c r="M704" s="32">
        <f>IF(P704&lt;&gt;"OK","",IF(H704="Cancelado","",IF(H704="Concluído",K704-B704,Resumo!$H$3-B704)))</f>
      </c>
      <c r="N704" s="6">
        <f>IF(P704="","",IF(P704&lt;&gt;"OK","Revisar dados",IF(H704="Cancelado","Cancelado",IF(H704="Concluído",IF(K704&gt;J704,"Concluído em atraso","Concluído"),IF(J704&lt;Resumo!$H$3,"Atrasado",IF(J704-Resumo!$H$3&lt;=3,"Vence em até 3 dias","No prazo"))))))</f>
      </c>
      <c r="O704" s="9" t="n"/>
      <c r="P704" s="9">
        <f>IF(COUNTA(A704:L704,O704)=0,"",IFERROR(IF(AND(A704&lt;&gt;"",COUNTIF($A$6:$A$1000,A704)=1,F704&lt;&gt;"",ISNUMBER(Resumo!$H$3),ISNUMBER(B704),B704&gt;=1,B704=INT(B704),B704&lt;=Resumo!$H$3,AND(COUNTIF(Listas!$C$6:$C$105,C704)&gt;=1,C704&lt;&gt;"",COUNTIF(Listas!$A$6:$A$105,G704)=1,G704&lt;&gt;"",OR(H704="A fazer",H704="Em andamento",H704="Aguardando cliente",H704="Aguardando pagamento",H704="Concluído",H704="Cancelado"),OR(I704="Alta",I704="Média",I704="Baixa")),IF(H704="Concluído",AND(ISNUMBER(K704),K704&gt;=B704,K704&lt;=Resumo!$H$3),IF(H704="Cancelado",OR(K704="",AND(ISNUMBER(K704),K704&gt;=B704,K704&lt;=Resumo!$H$3)),K704="")),IF(H704="Cancelado",OR(J704="",AND(ISNUMBER(J704),J704&gt;=B704)),AND(ISNUMBER(J704),J704&gt;=B704)),ISNUMBER(L704),L704&gt;=0),"OK","Revisar dados"),"Revisar dados"))</f>
      </c>
    </row>
    <row r="705">
      <c r="A705" s="13"/>
      <c r="B705" s="33" t="n"/>
      <c r="C705" s="8" t="n"/>
      <c r="D705" s="9" t="n"/>
      <c r="E705" s="10" t="n"/>
      <c r="F705" s="9" t="n"/>
      <c r="G705" s="8" t="n"/>
      <c r="H705" s="8" t="n"/>
      <c r="I705" s="8" t="n"/>
      <c r="J705" s="33" t="n"/>
      <c r="K705" s="33" t="n"/>
      <c r="L705" s="56" t="n"/>
      <c r="M705" s="34">
        <f>IF(P705&lt;&gt;"OK","",IF(H705="Cancelado","",IF(H705="Concluído",K705-B705,Resumo!$H$3-B705)))</f>
      </c>
      <c r="N705" s="13">
        <f>IF(P705="","",IF(P705&lt;&gt;"OK","Revisar dados",IF(H705="Cancelado","Cancelado",IF(H705="Concluído",IF(K705&gt;J705,"Concluído em atraso","Concluído"),IF(J705&lt;Resumo!$H$3,"Atrasado",IF(J705-Resumo!$H$3&lt;=3,"Vence em até 3 dias","No prazo"))))))</f>
      </c>
      <c r="O705" s="9" t="n"/>
      <c r="P705" s="9">
        <f>IF(COUNTA(A705:L705,O705)=0,"",IFERROR(IF(AND(A705&lt;&gt;"",COUNTIF($A$6:$A$1000,A705)=1,F705&lt;&gt;"",ISNUMBER(Resumo!$H$3),ISNUMBER(B705),B705&gt;=1,B705=INT(B705),B705&lt;=Resumo!$H$3,AND(COUNTIF(Listas!$C$6:$C$105,C705)&gt;=1,C705&lt;&gt;"",COUNTIF(Listas!$A$6:$A$105,G705)=1,G705&lt;&gt;"",OR(H705="A fazer",H705="Em andamento",H705="Aguardando cliente",H705="Aguardando pagamento",H705="Concluído",H705="Cancelado"),OR(I705="Alta",I705="Média",I705="Baixa")),IF(H705="Concluído",AND(ISNUMBER(K705),K705&gt;=B705,K705&lt;=Resumo!$H$3),IF(H705="Cancelado",OR(K705="",AND(ISNUMBER(K705),K705&gt;=B705,K705&lt;=Resumo!$H$3)),K705="")),IF(H705="Cancelado",OR(J705="",AND(ISNUMBER(J705),J705&gt;=B705)),AND(ISNUMBER(J705),J705&gt;=B705)),ISNUMBER(L705),L705&gt;=0),"OK","Revisar dados"),"Revisar dados"))</f>
      </c>
    </row>
    <row r="706">
      <c r="A706" s="6"/>
      <c r="B706" s="33" t="n"/>
      <c r="C706" s="8" t="n"/>
      <c r="D706" s="9" t="n"/>
      <c r="E706" s="10" t="n"/>
      <c r="F706" s="9" t="n"/>
      <c r="G706" s="8" t="n"/>
      <c r="H706" s="8" t="n"/>
      <c r="I706" s="8" t="n"/>
      <c r="J706" s="33" t="n"/>
      <c r="K706" s="33" t="n"/>
      <c r="L706" s="56" t="n"/>
      <c r="M706" s="32">
        <f>IF(P706&lt;&gt;"OK","",IF(H706="Cancelado","",IF(H706="Concluído",K706-B706,Resumo!$H$3-B706)))</f>
      </c>
      <c r="N706" s="6">
        <f>IF(P706="","",IF(P706&lt;&gt;"OK","Revisar dados",IF(H706="Cancelado","Cancelado",IF(H706="Concluído",IF(K706&gt;J706,"Concluído em atraso","Concluído"),IF(J706&lt;Resumo!$H$3,"Atrasado",IF(J706-Resumo!$H$3&lt;=3,"Vence em até 3 dias","No prazo"))))))</f>
      </c>
      <c r="O706" s="9" t="n"/>
      <c r="P706" s="9">
        <f>IF(COUNTA(A706:L706,O706)=0,"",IFERROR(IF(AND(A706&lt;&gt;"",COUNTIF($A$6:$A$1000,A706)=1,F706&lt;&gt;"",ISNUMBER(Resumo!$H$3),ISNUMBER(B706),B706&gt;=1,B706=INT(B706),B706&lt;=Resumo!$H$3,AND(COUNTIF(Listas!$C$6:$C$105,C706)&gt;=1,C706&lt;&gt;"",COUNTIF(Listas!$A$6:$A$105,G706)=1,G706&lt;&gt;"",OR(H706="A fazer",H706="Em andamento",H706="Aguardando cliente",H706="Aguardando pagamento",H706="Concluído",H706="Cancelado"),OR(I706="Alta",I706="Média",I706="Baixa")),IF(H706="Concluído",AND(ISNUMBER(K706),K706&gt;=B706,K706&lt;=Resumo!$H$3),IF(H706="Cancelado",OR(K706="",AND(ISNUMBER(K706),K706&gt;=B706,K706&lt;=Resumo!$H$3)),K706="")),IF(H706="Cancelado",OR(J706="",AND(ISNUMBER(J706),J706&gt;=B706)),AND(ISNUMBER(J706),J706&gt;=B706)),ISNUMBER(L706),L706&gt;=0),"OK","Revisar dados"),"Revisar dados"))</f>
      </c>
    </row>
    <row r="707">
      <c r="A707" s="13"/>
      <c r="B707" s="33" t="n"/>
      <c r="C707" s="8" t="n"/>
      <c r="D707" s="9" t="n"/>
      <c r="E707" s="10" t="n"/>
      <c r="F707" s="9" t="n"/>
      <c r="G707" s="8" t="n"/>
      <c r="H707" s="8" t="n"/>
      <c r="I707" s="8" t="n"/>
      <c r="J707" s="33" t="n"/>
      <c r="K707" s="33" t="n"/>
      <c r="L707" s="56" t="n"/>
      <c r="M707" s="34">
        <f>IF(P707&lt;&gt;"OK","",IF(H707="Cancelado","",IF(H707="Concluído",K707-B707,Resumo!$H$3-B707)))</f>
      </c>
      <c r="N707" s="13">
        <f>IF(P707="","",IF(P707&lt;&gt;"OK","Revisar dados",IF(H707="Cancelado","Cancelado",IF(H707="Concluído",IF(K707&gt;J707,"Concluído em atraso","Concluído"),IF(J707&lt;Resumo!$H$3,"Atrasado",IF(J707-Resumo!$H$3&lt;=3,"Vence em até 3 dias","No prazo"))))))</f>
      </c>
      <c r="O707" s="9" t="n"/>
      <c r="P707" s="9">
        <f>IF(COUNTA(A707:L707,O707)=0,"",IFERROR(IF(AND(A707&lt;&gt;"",COUNTIF($A$6:$A$1000,A707)=1,F707&lt;&gt;"",ISNUMBER(Resumo!$H$3),ISNUMBER(B707),B707&gt;=1,B707=INT(B707),B707&lt;=Resumo!$H$3,AND(COUNTIF(Listas!$C$6:$C$105,C707)&gt;=1,C707&lt;&gt;"",COUNTIF(Listas!$A$6:$A$105,G707)=1,G707&lt;&gt;"",OR(H707="A fazer",H707="Em andamento",H707="Aguardando cliente",H707="Aguardando pagamento",H707="Concluído",H707="Cancelado"),OR(I707="Alta",I707="Média",I707="Baixa")),IF(H707="Concluído",AND(ISNUMBER(K707),K707&gt;=B707,K707&lt;=Resumo!$H$3),IF(H707="Cancelado",OR(K707="",AND(ISNUMBER(K707),K707&gt;=B707,K707&lt;=Resumo!$H$3)),K707="")),IF(H707="Cancelado",OR(J707="",AND(ISNUMBER(J707),J707&gt;=B707)),AND(ISNUMBER(J707),J707&gt;=B707)),ISNUMBER(L707),L707&gt;=0),"OK","Revisar dados"),"Revisar dados"))</f>
      </c>
    </row>
    <row r="708">
      <c r="A708" s="6"/>
      <c r="B708" s="33" t="n"/>
      <c r="C708" s="8" t="n"/>
      <c r="D708" s="9" t="n"/>
      <c r="E708" s="10" t="n"/>
      <c r="F708" s="9" t="n"/>
      <c r="G708" s="8" t="n"/>
      <c r="H708" s="8" t="n"/>
      <c r="I708" s="8" t="n"/>
      <c r="J708" s="33" t="n"/>
      <c r="K708" s="33" t="n"/>
      <c r="L708" s="56" t="n"/>
      <c r="M708" s="32">
        <f>IF(P708&lt;&gt;"OK","",IF(H708="Cancelado","",IF(H708="Concluído",K708-B708,Resumo!$H$3-B708)))</f>
      </c>
      <c r="N708" s="6">
        <f>IF(P708="","",IF(P708&lt;&gt;"OK","Revisar dados",IF(H708="Cancelado","Cancelado",IF(H708="Concluído",IF(K708&gt;J708,"Concluído em atraso","Concluído"),IF(J708&lt;Resumo!$H$3,"Atrasado",IF(J708-Resumo!$H$3&lt;=3,"Vence em até 3 dias","No prazo"))))))</f>
      </c>
      <c r="O708" s="9" t="n"/>
      <c r="P708" s="9">
        <f>IF(COUNTA(A708:L708,O708)=0,"",IFERROR(IF(AND(A708&lt;&gt;"",COUNTIF($A$6:$A$1000,A708)=1,F708&lt;&gt;"",ISNUMBER(Resumo!$H$3),ISNUMBER(B708),B708&gt;=1,B708=INT(B708),B708&lt;=Resumo!$H$3,AND(COUNTIF(Listas!$C$6:$C$105,C708)&gt;=1,C708&lt;&gt;"",COUNTIF(Listas!$A$6:$A$105,G708)=1,G708&lt;&gt;"",OR(H708="A fazer",H708="Em andamento",H708="Aguardando cliente",H708="Aguardando pagamento",H708="Concluído",H708="Cancelado"),OR(I708="Alta",I708="Média",I708="Baixa")),IF(H708="Concluído",AND(ISNUMBER(K708),K708&gt;=B708,K708&lt;=Resumo!$H$3),IF(H708="Cancelado",OR(K708="",AND(ISNUMBER(K708),K708&gt;=B708,K708&lt;=Resumo!$H$3)),K708="")),IF(H708="Cancelado",OR(J708="",AND(ISNUMBER(J708),J708&gt;=B708)),AND(ISNUMBER(J708),J708&gt;=B708)),ISNUMBER(L708),L708&gt;=0),"OK","Revisar dados"),"Revisar dados"))</f>
      </c>
    </row>
    <row r="709">
      <c r="A709" s="13"/>
      <c r="B709" s="33" t="n"/>
      <c r="C709" s="8" t="n"/>
      <c r="D709" s="9" t="n"/>
      <c r="E709" s="10" t="n"/>
      <c r="F709" s="9" t="n"/>
      <c r="G709" s="8" t="n"/>
      <c r="H709" s="8" t="n"/>
      <c r="I709" s="8" t="n"/>
      <c r="J709" s="33" t="n"/>
      <c r="K709" s="33" t="n"/>
      <c r="L709" s="56" t="n"/>
      <c r="M709" s="34">
        <f>IF(P709&lt;&gt;"OK","",IF(H709="Cancelado","",IF(H709="Concluído",K709-B709,Resumo!$H$3-B709)))</f>
      </c>
      <c r="N709" s="13">
        <f>IF(P709="","",IF(P709&lt;&gt;"OK","Revisar dados",IF(H709="Cancelado","Cancelado",IF(H709="Concluído",IF(K709&gt;J709,"Concluído em atraso","Concluído"),IF(J709&lt;Resumo!$H$3,"Atrasado",IF(J709-Resumo!$H$3&lt;=3,"Vence em até 3 dias","No prazo"))))))</f>
      </c>
      <c r="O709" s="9" t="n"/>
      <c r="P709" s="9">
        <f>IF(COUNTA(A709:L709,O709)=0,"",IFERROR(IF(AND(A709&lt;&gt;"",COUNTIF($A$6:$A$1000,A709)=1,F709&lt;&gt;"",ISNUMBER(Resumo!$H$3),ISNUMBER(B709),B709&gt;=1,B709=INT(B709),B709&lt;=Resumo!$H$3,AND(COUNTIF(Listas!$C$6:$C$105,C709)&gt;=1,C709&lt;&gt;"",COUNTIF(Listas!$A$6:$A$105,G709)=1,G709&lt;&gt;"",OR(H709="A fazer",H709="Em andamento",H709="Aguardando cliente",H709="Aguardando pagamento",H709="Concluído",H709="Cancelado"),OR(I709="Alta",I709="Média",I709="Baixa")),IF(H709="Concluído",AND(ISNUMBER(K709),K709&gt;=B709,K709&lt;=Resumo!$H$3),IF(H709="Cancelado",OR(K709="",AND(ISNUMBER(K709),K709&gt;=B709,K709&lt;=Resumo!$H$3)),K709="")),IF(H709="Cancelado",OR(J709="",AND(ISNUMBER(J709),J709&gt;=B709)),AND(ISNUMBER(J709),J709&gt;=B709)),ISNUMBER(L709),L709&gt;=0),"OK","Revisar dados"),"Revisar dados"))</f>
      </c>
    </row>
    <row r="710">
      <c r="A710" s="6"/>
      <c r="B710" s="33" t="n"/>
      <c r="C710" s="8" t="n"/>
      <c r="D710" s="9" t="n"/>
      <c r="E710" s="10" t="n"/>
      <c r="F710" s="9" t="n"/>
      <c r="G710" s="8" t="n"/>
      <c r="H710" s="8" t="n"/>
      <c r="I710" s="8" t="n"/>
      <c r="J710" s="33" t="n"/>
      <c r="K710" s="33" t="n"/>
      <c r="L710" s="56" t="n"/>
      <c r="M710" s="32">
        <f>IF(P710&lt;&gt;"OK","",IF(H710="Cancelado","",IF(H710="Concluído",K710-B710,Resumo!$H$3-B710)))</f>
      </c>
      <c r="N710" s="6">
        <f>IF(P710="","",IF(P710&lt;&gt;"OK","Revisar dados",IF(H710="Cancelado","Cancelado",IF(H710="Concluído",IF(K710&gt;J710,"Concluído em atraso","Concluído"),IF(J710&lt;Resumo!$H$3,"Atrasado",IF(J710-Resumo!$H$3&lt;=3,"Vence em até 3 dias","No prazo"))))))</f>
      </c>
      <c r="O710" s="9" t="n"/>
      <c r="P710" s="9">
        <f>IF(COUNTA(A710:L710,O710)=0,"",IFERROR(IF(AND(A710&lt;&gt;"",COUNTIF($A$6:$A$1000,A710)=1,F710&lt;&gt;"",ISNUMBER(Resumo!$H$3),ISNUMBER(B710),B710&gt;=1,B710=INT(B710),B710&lt;=Resumo!$H$3,AND(COUNTIF(Listas!$C$6:$C$105,C710)&gt;=1,C710&lt;&gt;"",COUNTIF(Listas!$A$6:$A$105,G710)=1,G710&lt;&gt;"",OR(H710="A fazer",H710="Em andamento",H710="Aguardando cliente",H710="Aguardando pagamento",H710="Concluído",H710="Cancelado"),OR(I710="Alta",I710="Média",I710="Baixa")),IF(H710="Concluído",AND(ISNUMBER(K710),K710&gt;=B710,K710&lt;=Resumo!$H$3),IF(H710="Cancelado",OR(K710="",AND(ISNUMBER(K710),K710&gt;=B710,K710&lt;=Resumo!$H$3)),K710="")),IF(H710="Cancelado",OR(J710="",AND(ISNUMBER(J710),J710&gt;=B710)),AND(ISNUMBER(J710),J710&gt;=B710)),ISNUMBER(L710),L710&gt;=0),"OK","Revisar dados"),"Revisar dados"))</f>
      </c>
    </row>
    <row r="711">
      <c r="A711" s="13"/>
      <c r="B711" s="33" t="n"/>
      <c r="C711" s="8" t="n"/>
      <c r="D711" s="9" t="n"/>
      <c r="E711" s="10" t="n"/>
      <c r="F711" s="9" t="n"/>
      <c r="G711" s="8" t="n"/>
      <c r="H711" s="8" t="n"/>
      <c r="I711" s="8" t="n"/>
      <c r="J711" s="33" t="n"/>
      <c r="K711" s="33" t="n"/>
      <c r="L711" s="56" t="n"/>
      <c r="M711" s="34">
        <f>IF(P711&lt;&gt;"OK","",IF(H711="Cancelado","",IF(H711="Concluído",K711-B711,Resumo!$H$3-B711)))</f>
      </c>
      <c r="N711" s="13">
        <f>IF(P711="","",IF(P711&lt;&gt;"OK","Revisar dados",IF(H711="Cancelado","Cancelado",IF(H711="Concluído",IF(K711&gt;J711,"Concluído em atraso","Concluído"),IF(J711&lt;Resumo!$H$3,"Atrasado",IF(J711-Resumo!$H$3&lt;=3,"Vence em até 3 dias","No prazo"))))))</f>
      </c>
      <c r="O711" s="9" t="n"/>
      <c r="P711" s="9">
        <f>IF(COUNTA(A711:L711,O711)=0,"",IFERROR(IF(AND(A711&lt;&gt;"",COUNTIF($A$6:$A$1000,A711)=1,F711&lt;&gt;"",ISNUMBER(Resumo!$H$3),ISNUMBER(B711),B711&gt;=1,B711=INT(B711),B711&lt;=Resumo!$H$3,AND(COUNTIF(Listas!$C$6:$C$105,C711)&gt;=1,C711&lt;&gt;"",COUNTIF(Listas!$A$6:$A$105,G711)=1,G711&lt;&gt;"",OR(H711="A fazer",H711="Em andamento",H711="Aguardando cliente",H711="Aguardando pagamento",H711="Concluído",H711="Cancelado"),OR(I711="Alta",I711="Média",I711="Baixa")),IF(H711="Concluído",AND(ISNUMBER(K711),K711&gt;=B711,K711&lt;=Resumo!$H$3),IF(H711="Cancelado",OR(K711="",AND(ISNUMBER(K711),K711&gt;=B711,K711&lt;=Resumo!$H$3)),K711="")),IF(H711="Cancelado",OR(J711="",AND(ISNUMBER(J711),J711&gt;=B711)),AND(ISNUMBER(J711),J711&gt;=B711)),ISNUMBER(L711),L711&gt;=0),"OK","Revisar dados"),"Revisar dados"))</f>
      </c>
    </row>
    <row r="712">
      <c r="A712" s="6"/>
      <c r="B712" s="33" t="n"/>
      <c r="C712" s="8" t="n"/>
      <c r="D712" s="9" t="n"/>
      <c r="E712" s="10" t="n"/>
      <c r="F712" s="9" t="n"/>
      <c r="G712" s="8" t="n"/>
      <c r="H712" s="8" t="n"/>
      <c r="I712" s="8" t="n"/>
      <c r="J712" s="33" t="n"/>
      <c r="K712" s="33" t="n"/>
      <c r="L712" s="56" t="n"/>
      <c r="M712" s="32">
        <f>IF(P712&lt;&gt;"OK","",IF(H712="Cancelado","",IF(H712="Concluído",K712-B712,Resumo!$H$3-B712)))</f>
      </c>
      <c r="N712" s="6">
        <f>IF(P712="","",IF(P712&lt;&gt;"OK","Revisar dados",IF(H712="Cancelado","Cancelado",IF(H712="Concluído",IF(K712&gt;J712,"Concluído em atraso","Concluído"),IF(J712&lt;Resumo!$H$3,"Atrasado",IF(J712-Resumo!$H$3&lt;=3,"Vence em até 3 dias","No prazo"))))))</f>
      </c>
      <c r="O712" s="9" t="n"/>
      <c r="P712" s="9">
        <f>IF(COUNTA(A712:L712,O712)=0,"",IFERROR(IF(AND(A712&lt;&gt;"",COUNTIF($A$6:$A$1000,A712)=1,F712&lt;&gt;"",ISNUMBER(Resumo!$H$3),ISNUMBER(B712),B712&gt;=1,B712=INT(B712),B712&lt;=Resumo!$H$3,AND(COUNTIF(Listas!$C$6:$C$105,C712)&gt;=1,C712&lt;&gt;"",COUNTIF(Listas!$A$6:$A$105,G712)=1,G712&lt;&gt;"",OR(H712="A fazer",H712="Em andamento",H712="Aguardando cliente",H712="Aguardando pagamento",H712="Concluído",H712="Cancelado"),OR(I712="Alta",I712="Média",I712="Baixa")),IF(H712="Concluído",AND(ISNUMBER(K712),K712&gt;=B712,K712&lt;=Resumo!$H$3),IF(H712="Cancelado",OR(K712="",AND(ISNUMBER(K712),K712&gt;=B712,K712&lt;=Resumo!$H$3)),K712="")),IF(H712="Cancelado",OR(J712="",AND(ISNUMBER(J712),J712&gt;=B712)),AND(ISNUMBER(J712),J712&gt;=B712)),ISNUMBER(L712),L712&gt;=0),"OK","Revisar dados"),"Revisar dados"))</f>
      </c>
    </row>
    <row r="713">
      <c r="A713" s="13"/>
      <c r="B713" s="33" t="n"/>
      <c r="C713" s="8" t="n"/>
      <c r="D713" s="9" t="n"/>
      <c r="E713" s="10" t="n"/>
      <c r="F713" s="9" t="n"/>
      <c r="G713" s="8" t="n"/>
      <c r="H713" s="8" t="n"/>
      <c r="I713" s="8" t="n"/>
      <c r="J713" s="33" t="n"/>
      <c r="K713" s="33" t="n"/>
      <c r="L713" s="56" t="n"/>
      <c r="M713" s="34">
        <f>IF(P713&lt;&gt;"OK","",IF(H713="Cancelado","",IF(H713="Concluído",K713-B713,Resumo!$H$3-B713)))</f>
      </c>
      <c r="N713" s="13">
        <f>IF(P713="","",IF(P713&lt;&gt;"OK","Revisar dados",IF(H713="Cancelado","Cancelado",IF(H713="Concluído",IF(K713&gt;J713,"Concluído em atraso","Concluído"),IF(J713&lt;Resumo!$H$3,"Atrasado",IF(J713-Resumo!$H$3&lt;=3,"Vence em até 3 dias","No prazo"))))))</f>
      </c>
      <c r="O713" s="9" t="n"/>
      <c r="P713" s="9">
        <f>IF(COUNTA(A713:L713,O713)=0,"",IFERROR(IF(AND(A713&lt;&gt;"",COUNTIF($A$6:$A$1000,A713)=1,F713&lt;&gt;"",ISNUMBER(Resumo!$H$3),ISNUMBER(B713),B713&gt;=1,B713=INT(B713),B713&lt;=Resumo!$H$3,AND(COUNTIF(Listas!$C$6:$C$105,C713)&gt;=1,C713&lt;&gt;"",COUNTIF(Listas!$A$6:$A$105,G713)=1,G713&lt;&gt;"",OR(H713="A fazer",H713="Em andamento",H713="Aguardando cliente",H713="Aguardando pagamento",H713="Concluído",H713="Cancelado"),OR(I713="Alta",I713="Média",I713="Baixa")),IF(H713="Concluído",AND(ISNUMBER(K713),K713&gt;=B713,K713&lt;=Resumo!$H$3),IF(H713="Cancelado",OR(K713="",AND(ISNUMBER(K713),K713&gt;=B713,K713&lt;=Resumo!$H$3)),K713="")),IF(H713="Cancelado",OR(J713="",AND(ISNUMBER(J713),J713&gt;=B713)),AND(ISNUMBER(J713),J713&gt;=B713)),ISNUMBER(L713),L713&gt;=0),"OK","Revisar dados"),"Revisar dados"))</f>
      </c>
    </row>
    <row r="714">
      <c r="A714" s="6"/>
      <c r="B714" s="33" t="n"/>
      <c r="C714" s="8" t="n"/>
      <c r="D714" s="9" t="n"/>
      <c r="E714" s="10" t="n"/>
      <c r="F714" s="9" t="n"/>
      <c r="G714" s="8" t="n"/>
      <c r="H714" s="8" t="n"/>
      <c r="I714" s="8" t="n"/>
      <c r="J714" s="33" t="n"/>
      <c r="K714" s="33" t="n"/>
      <c r="L714" s="56" t="n"/>
      <c r="M714" s="32">
        <f>IF(P714&lt;&gt;"OK","",IF(H714="Cancelado","",IF(H714="Concluído",K714-B714,Resumo!$H$3-B714)))</f>
      </c>
      <c r="N714" s="6">
        <f>IF(P714="","",IF(P714&lt;&gt;"OK","Revisar dados",IF(H714="Cancelado","Cancelado",IF(H714="Concluído",IF(K714&gt;J714,"Concluído em atraso","Concluído"),IF(J714&lt;Resumo!$H$3,"Atrasado",IF(J714-Resumo!$H$3&lt;=3,"Vence em até 3 dias","No prazo"))))))</f>
      </c>
      <c r="O714" s="9" t="n"/>
      <c r="P714" s="9">
        <f>IF(COUNTA(A714:L714,O714)=0,"",IFERROR(IF(AND(A714&lt;&gt;"",COUNTIF($A$6:$A$1000,A714)=1,F714&lt;&gt;"",ISNUMBER(Resumo!$H$3),ISNUMBER(B714),B714&gt;=1,B714=INT(B714),B714&lt;=Resumo!$H$3,AND(COUNTIF(Listas!$C$6:$C$105,C714)&gt;=1,C714&lt;&gt;"",COUNTIF(Listas!$A$6:$A$105,G714)=1,G714&lt;&gt;"",OR(H714="A fazer",H714="Em andamento",H714="Aguardando cliente",H714="Aguardando pagamento",H714="Concluído",H714="Cancelado"),OR(I714="Alta",I714="Média",I714="Baixa")),IF(H714="Concluído",AND(ISNUMBER(K714),K714&gt;=B714,K714&lt;=Resumo!$H$3),IF(H714="Cancelado",OR(K714="",AND(ISNUMBER(K714),K714&gt;=B714,K714&lt;=Resumo!$H$3)),K714="")),IF(H714="Cancelado",OR(J714="",AND(ISNUMBER(J714),J714&gt;=B714)),AND(ISNUMBER(J714),J714&gt;=B714)),ISNUMBER(L714),L714&gt;=0),"OK","Revisar dados"),"Revisar dados"))</f>
      </c>
    </row>
    <row r="715">
      <c r="A715" s="13"/>
      <c r="B715" s="33" t="n"/>
      <c r="C715" s="8" t="n"/>
      <c r="D715" s="9" t="n"/>
      <c r="E715" s="10" t="n"/>
      <c r="F715" s="9" t="n"/>
      <c r="G715" s="8" t="n"/>
      <c r="H715" s="8" t="n"/>
      <c r="I715" s="8" t="n"/>
      <c r="J715" s="33" t="n"/>
      <c r="K715" s="33" t="n"/>
      <c r="L715" s="56" t="n"/>
      <c r="M715" s="34">
        <f>IF(P715&lt;&gt;"OK","",IF(H715="Cancelado","",IF(H715="Concluído",K715-B715,Resumo!$H$3-B715)))</f>
      </c>
      <c r="N715" s="13">
        <f>IF(P715="","",IF(P715&lt;&gt;"OK","Revisar dados",IF(H715="Cancelado","Cancelado",IF(H715="Concluído",IF(K715&gt;J715,"Concluído em atraso","Concluído"),IF(J715&lt;Resumo!$H$3,"Atrasado",IF(J715-Resumo!$H$3&lt;=3,"Vence em até 3 dias","No prazo"))))))</f>
      </c>
      <c r="O715" s="9" t="n"/>
      <c r="P715" s="9">
        <f>IF(COUNTA(A715:L715,O715)=0,"",IFERROR(IF(AND(A715&lt;&gt;"",COUNTIF($A$6:$A$1000,A715)=1,F715&lt;&gt;"",ISNUMBER(Resumo!$H$3),ISNUMBER(B715),B715&gt;=1,B715=INT(B715),B715&lt;=Resumo!$H$3,AND(COUNTIF(Listas!$C$6:$C$105,C715)&gt;=1,C715&lt;&gt;"",COUNTIF(Listas!$A$6:$A$105,G715)=1,G715&lt;&gt;"",OR(H715="A fazer",H715="Em andamento",H715="Aguardando cliente",H715="Aguardando pagamento",H715="Concluído",H715="Cancelado"),OR(I715="Alta",I715="Média",I715="Baixa")),IF(H715="Concluído",AND(ISNUMBER(K715),K715&gt;=B715,K715&lt;=Resumo!$H$3),IF(H715="Cancelado",OR(K715="",AND(ISNUMBER(K715),K715&gt;=B715,K715&lt;=Resumo!$H$3)),K715="")),IF(H715="Cancelado",OR(J715="",AND(ISNUMBER(J715),J715&gt;=B715)),AND(ISNUMBER(J715),J715&gt;=B715)),ISNUMBER(L715),L715&gt;=0),"OK","Revisar dados"),"Revisar dados"))</f>
      </c>
    </row>
    <row r="716">
      <c r="A716" s="6"/>
      <c r="B716" s="33" t="n"/>
      <c r="C716" s="8" t="n"/>
      <c r="D716" s="9" t="n"/>
      <c r="E716" s="10" t="n"/>
      <c r="F716" s="9" t="n"/>
      <c r="G716" s="8" t="n"/>
      <c r="H716" s="8" t="n"/>
      <c r="I716" s="8" t="n"/>
      <c r="J716" s="33" t="n"/>
      <c r="K716" s="33" t="n"/>
      <c r="L716" s="56" t="n"/>
      <c r="M716" s="32">
        <f>IF(P716&lt;&gt;"OK","",IF(H716="Cancelado","",IF(H716="Concluído",K716-B716,Resumo!$H$3-B716)))</f>
      </c>
      <c r="N716" s="6">
        <f>IF(P716="","",IF(P716&lt;&gt;"OK","Revisar dados",IF(H716="Cancelado","Cancelado",IF(H716="Concluído",IF(K716&gt;J716,"Concluído em atraso","Concluído"),IF(J716&lt;Resumo!$H$3,"Atrasado",IF(J716-Resumo!$H$3&lt;=3,"Vence em até 3 dias","No prazo"))))))</f>
      </c>
      <c r="O716" s="9" t="n"/>
      <c r="P716" s="9">
        <f>IF(COUNTA(A716:L716,O716)=0,"",IFERROR(IF(AND(A716&lt;&gt;"",COUNTIF($A$6:$A$1000,A716)=1,F716&lt;&gt;"",ISNUMBER(Resumo!$H$3),ISNUMBER(B716),B716&gt;=1,B716=INT(B716),B716&lt;=Resumo!$H$3,AND(COUNTIF(Listas!$C$6:$C$105,C716)&gt;=1,C716&lt;&gt;"",COUNTIF(Listas!$A$6:$A$105,G716)=1,G716&lt;&gt;"",OR(H716="A fazer",H716="Em andamento",H716="Aguardando cliente",H716="Aguardando pagamento",H716="Concluído",H716="Cancelado"),OR(I716="Alta",I716="Média",I716="Baixa")),IF(H716="Concluído",AND(ISNUMBER(K716),K716&gt;=B716,K716&lt;=Resumo!$H$3),IF(H716="Cancelado",OR(K716="",AND(ISNUMBER(K716),K716&gt;=B716,K716&lt;=Resumo!$H$3)),K716="")),IF(H716="Cancelado",OR(J716="",AND(ISNUMBER(J716),J716&gt;=B716)),AND(ISNUMBER(J716),J716&gt;=B716)),ISNUMBER(L716),L716&gt;=0),"OK","Revisar dados"),"Revisar dados"))</f>
      </c>
    </row>
    <row r="717">
      <c r="A717" s="13"/>
      <c r="B717" s="33" t="n"/>
      <c r="C717" s="8" t="n"/>
      <c r="D717" s="9" t="n"/>
      <c r="E717" s="10" t="n"/>
      <c r="F717" s="9" t="n"/>
      <c r="G717" s="8" t="n"/>
      <c r="H717" s="8" t="n"/>
      <c r="I717" s="8" t="n"/>
      <c r="J717" s="33" t="n"/>
      <c r="K717" s="33" t="n"/>
      <c r="L717" s="56" t="n"/>
      <c r="M717" s="34">
        <f>IF(P717&lt;&gt;"OK","",IF(H717="Cancelado","",IF(H717="Concluído",K717-B717,Resumo!$H$3-B717)))</f>
      </c>
      <c r="N717" s="13">
        <f>IF(P717="","",IF(P717&lt;&gt;"OK","Revisar dados",IF(H717="Cancelado","Cancelado",IF(H717="Concluído",IF(K717&gt;J717,"Concluído em atraso","Concluído"),IF(J717&lt;Resumo!$H$3,"Atrasado",IF(J717-Resumo!$H$3&lt;=3,"Vence em até 3 dias","No prazo"))))))</f>
      </c>
      <c r="O717" s="9" t="n"/>
      <c r="P717" s="9">
        <f>IF(COUNTA(A717:L717,O717)=0,"",IFERROR(IF(AND(A717&lt;&gt;"",COUNTIF($A$6:$A$1000,A717)=1,F717&lt;&gt;"",ISNUMBER(Resumo!$H$3),ISNUMBER(B717),B717&gt;=1,B717=INT(B717),B717&lt;=Resumo!$H$3,AND(COUNTIF(Listas!$C$6:$C$105,C717)&gt;=1,C717&lt;&gt;"",COUNTIF(Listas!$A$6:$A$105,G717)=1,G717&lt;&gt;"",OR(H717="A fazer",H717="Em andamento",H717="Aguardando cliente",H717="Aguardando pagamento",H717="Concluído",H717="Cancelado"),OR(I717="Alta",I717="Média",I717="Baixa")),IF(H717="Concluído",AND(ISNUMBER(K717),K717&gt;=B717,K717&lt;=Resumo!$H$3),IF(H717="Cancelado",OR(K717="",AND(ISNUMBER(K717),K717&gt;=B717,K717&lt;=Resumo!$H$3)),K717="")),IF(H717="Cancelado",OR(J717="",AND(ISNUMBER(J717),J717&gt;=B717)),AND(ISNUMBER(J717),J717&gt;=B717)),ISNUMBER(L717),L717&gt;=0),"OK","Revisar dados"),"Revisar dados"))</f>
      </c>
    </row>
    <row r="718">
      <c r="A718" s="6"/>
      <c r="B718" s="33" t="n"/>
      <c r="C718" s="8" t="n"/>
      <c r="D718" s="9" t="n"/>
      <c r="E718" s="10" t="n"/>
      <c r="F718" s="9" t="n"/>
      <c r="G718" s="8" t="n"/>
      <c r="H718" s="8" t="n"/>
      <c r="I718" s="8" t="n"/>
      <c r="J718" s="33" t="n"/>
      <c r="K718" s="33" t="n"/>
      <c r="L718" s="56" t="n"/>
      <c r="M718" s="32">
        <f>IF(P718&lt;&gt;"OK","",IF(H718="Cancelado","",IF(H718="Concluído",K718-B718,Resumo!$H$3-B718)))</f>
      </c>
      <c r="N718" s="6">
        <f>IF(P718="","",IF(P718&lt;&gt;"OK","Revisar dados",IF(H718="Cancelado","Cancelado",IF(H718="Concluído",IF(K718&gt;J718,"Concluído em atraso","Concluído"),IF(J718&lt;Resumo!$H$3,"Atrasado",IF(J718-Resumo!$H$3&lt;=3,"Vence em até 3 dias","No prazo"))))))</f>
      </c>
      <c r="O718" s="9" t="n"/>
      <c r="P718" s="9">
        <f>IF(COUNTA(A718:L718,O718)=0,"",IFERROR(IF(AND(A718&lt;&gt;"",COUNTIF($A$6:$A$1000,A718)=1,F718&lt;&gt;"",ISNUMBER(Resumo!$H$3),ISNUMBER(B718),B718&gt;=1,B718=INT(B718),B718&lt;=Resumo!$H$3,AND(COUNTIF(Listas!$C$6:$C$105,C718)&gt;=1,C718&lt;&gt;"",COUNTIF(Listas!$A$6:$A$105,G718)=1,G718&lt;&gt;"",OR(H718="A fazer",H718="Em andamento",H718="Aguardando cliente",H718="Aguardando pagamento",H718="Concluído",H718="Cancelado"),OR(I718="Alta",I718="Média",I718="Baixa")),IF(H718="Concluído",AND(ISNUMBER(K718),K718&gt;=B718,K718&lt;=Resumo!$H$3),IF(H718="Cancelado",OR(K718="",AND(ISNUMBER(K718),K718&gt;=B718,K718&lt;=Resumo!$H$3)),K718="")),IF(H718="Cancelado",OR(J718="",AND(ISNUMBER(J718),J718&gt;=B718)),AND(ISNUMBER(J718),J718&gt;=B718)),ISNUMBER(L718),L718&gt;=0),"OK","Revisar dados"),"Revisar dados"))</f>
      </c>
    </row>
    <row r="719">
      <c r="A719" s="13"/>
      <c r="B719" s="33" t="n"/>
      <c r="C719" s="8" t="n"/>
      <c r="D719" s="9" t="n"/>
      <c r="E719" s="10" t="n"/>
      <c r="F719" s="9" t="n"/>
      <c r="G719" s="8" t="n"/>
      <c r="H719" s="8" t="n"/>
      <c r="I719" s="8" t="n"/>
      <c r="J719" s="33" t="n"/>
      <c r="K719" s="33" t="n"/>
      <c r="L719" s="56" t="n"/>
      <c r="M719" s="34">
        <f>IF(P719&lt;&gt;"OK","",IF(H719="Cancelado","",IF(H719="Concluído",K719-B719,Resumo!$H$3-B719)))</f>
      </c>
      <c r="N719" s="13">
        <f>IF(P719="","",IF(P719&lt;&gt;"OK","Revisar dados",IF(H719="Cancelado","Cancelado",IF(H719="Concluído",IF(K719&gt;J719,"Concluído em atraso","Concluído"),IF(J719&lt;Resumo!$H$3,"Atrasado",IF(J719-Resumo!$H$3&lt;=3,"Vence em até 3 dias","No prazo"))))))</f>
      </c>
      <c r="O719" s="9" t="n"/>
      <c r="P719" s="9">
        <f>IF(COUNTA(A719:L719,O719)=0,"",IFERROR(IF(AND(A719&lt;&gt;"",COUNTIF($A$6:$A$1000,A719)=1,F719&lt;&gt;"",ISNUMBER(Resumo!$H$3),ISNUMBER(B719),B719&gt;=1,B719=INT(B719),B719&lt;=Resumo!$H$3,AND(COUNTIF(Listas!$C$6:$C$105,C719)&gt;=1,C719&lt;&gt;"",COUNTIF(Listas!$A$6:$A$105,G719)=1,G719&lt;&gt;"",OR(H719="A fazer",H719="Em andamento",H719="Aguardando cliente",H719="Aguardando pagamento",H719="Concluído",H719="Cancelado"),OR(I719="Alta",I719="Média",I719="Baixa")),IF(H719="Concluído",AND(ISNUMBER(K719),K719&gt;=B719,K719&lt;=Resumo!$H$3),IF(H719="Cancelado",OR(K719="",AND(ISNUMBER(K719),K719&gt;=B719,K719&lt;=Resumo!$H$3)),K719="")),IF(H719="Cancelado",OR(J719="",AND(ISNUMBER(J719),J719&gt;=B719)),AND(ISNUMBER(J719),J719&gt;=B719)),ISNUMBER(L719),L719&gt;=0),"OK","Revisar dados"),"Revisar dados"))</f>
      </c>
    </row>
    <row r="720">
      <c r="A720" s="6"/>
      <c r="B720" s="33" t="n"/>
      <c r="C720" s="8" t="n"/>
      <c r="D720" s="9" t="n"/>
      <c r="E720" s="10" t="n"/>
      <c r="F720" s="9" t="n"/>
      <c r="G720" s="8" t="n"/>
      <c r="H720" s="8" t="n"/>
      <c r="I720" s="8" t="n"/>
      <c r="J720" s="33" t="n"/>
      <c r="K720" s="33" t="n"/>
      <c r="L720" s="56" t="n"/>
      <c r="M720" s="32">
        <f>IF(P720&lt;&gt;"OK","",IF(H720="Cancelado","",IF(H720="Concluído",K720-B720,Resumo!$H$3-B720)))</f>
      </c>
      <c r="N720" s="6">
        <f>IF(P720="","",IF(P720&lt;&gt;"OK","Revisar dados",IF(H720="Cancelado","Cancelado",IF(H720="Concluído",IF(K720&gt;J720,"Concluído em atraso","Concluído"),IF(J720&lt;Resumo!$H$3,"Atrasado",IF(J720-Resumo!$H$3&lt;=3,"Vence em até 3 dias","No prazo"))))))</f>
      </c>
      <c r="O720" s="9" t="n"/>
      <c r="P720" s="9">
        <f>IF(COUNTA(A720:L720,O720)=0,"",IFERROR(IF(AND(A720&lt;&gt;"",COUNTIF($A$6:$A$1000,A720)=1,F720&lt;&gt;"",ISNUMBER(Resumo!$H$3),ISNUMBER(B720),B720&gt;=1,B720=INT(B720),B720&lt;=Resumo!$H$3,AND(COUNTIF(Listas!$C$6:$C$105,C720)&gt;=1,C720&lt;&gt;"",COUNTIF(Listas!$A$6:$A$105,G720)=1,G720&lt;&gt;"",OR(H720="A fazer",H720="Em andamento",H720="Aguardando cliente",H720="Aguardando pagamento",H720="Concluído",H720="Cancelado"),OR(I720="Alta",I720="Média",I720="Baixa")),IF(H720="Concluído",AND(ISNUMBER(K720),K720&gt;=B720,K720&lt;=Resumo!$H$3),IF(H720="Cancelado",OR(K720="",AND(ISNUMBER(K720),K720&gt;=B720,K720&lt;=Resumo!$H$3)),K720="")),IF(H720="Cancelado",OR(J720="",AND(ISNUMBER(J720),J720&gt;=B720)),AND(ISNUMBER(J720),J720&gt;=B720)),ISNUMBER(L720),L720&gt;=0),"OK","Revisar dados"),"Revisar dados"))</f>
      </c>
    </row>
    <row r="721">
      <c r="A721" s="13"/>
      <c r="B721" s="33" t="n"/>
      <c r="C721" s="8" t="n"/>
      <c r="D721" s="9" t="n"/>
      <c r="E721" s="10" t="n"/>
      <c r="F721" s="9" t="n"/>
      <c r="G721" s="8" t="n"/>
      <c r="H721" s="8" t="n"/>
      <c r="I721" s="8" t="n"/>
      <c r="J721" s="33" t="n"/>
      <c r="K721" s="33" t="n"/>
      <c r="L721" s="56" t="n"/>
      <c r="M721" s="34">
        <f>IF(P721&lt;&gt;"OK","",IF(H721="Cancelado","",IF(H721="Concluído",K721-B721,Resumo!$H$3-B721)))</f>
      </c>
      <c r="N721" s="13">
        <f>IF(P721="","",IF(P721&lt;&gt;"OK","Revisar dados",IF(H721="Cancelado","Cancelado",IF(H721="Concluído",IF(K721&gt;J721,"Concluído em atraso","Concluído"),IF(J721&lt;Resumo!$H$3,"Atrasado",IF(J721-Resumo!$H$3&lt;=3,"Vence em até 3 dias","No prazo"))))))</f>
      </c>
      <c r="O721" s="9" t="n"/>
      <c r="P721" s="9">
        <f>IF(COUNTA(A721:L721,O721)=0,"",IFERROR(IF(AND(A721&lt;&gt;"",COUNTIF($A$6:$A$1000,A721)=1,F721&lt;&gt;"",ISNUMBER(Resumo!$H$3),ISNUMBER(B721),B721&gt;=1,B721=INT(B721),B721&lt;=Resumo!$H$3,AND(COUNTIF(Listas!$C$6:$C$105,C721)&gt;=1,C721&lt;&gt;"",COUNTIF(Listas!$A$6:$A$105,G721)=1,G721&lt;&gt;"",OR(H721="A fazer",H721="Em andamento",H721="Aguardando cliente",H721="Aguardando pagamento",H721="Concluído",H721="Cancelado"),OR(I721="Alta",I721="Média",I721="Baixa")),IF(H721="Concluído",AND(ISNUMBER(K721),K721&gt;=B721,K721&lt;=Resumo!$H$3),IF(H721="Cancelado",OR(K721="",AND(ISNUMBER(K721),K721&gt;=B721,K721&lt;=Resumo!$H$3)),K721="")),IF(H721="Cancelado",OR(J721="",AND(ISNUMBER(J721),J721&gt;=B721)),AND(ISNUMBER(J721),J721&gt;=B721)),ISNUMBER(L721),L721&gt;=0),"OK","Revisar dados"),"Revisar dados"))</f>
      </c>
    </row>
    <row r="722">
      <c r="A722" s="6"/>
      <c r="B722" s="33" t="n"/>
      <c r="C722" s="8" t="n"/>
      <c r="D722" s="9" t="n"/>
      <c r="E722" s="10" t="n"/>
      <c r="F722" s="9" t="n"/>
      <c r="G722" s="8" t="n"/>
      <c r="H722" s="8" t="n"/>
      <c r="I722" s="8" t="n"/>
      <c r="J722" s="33" t="n"/>
      <c r="K722" s="33" t="n"/>
      <c r="L722" s="56" t="n"/>
      <c r="M722" s="32">
        <f>IF(P722&lt;&gt;"OK","",IF(H722="Cancelado","",IF(H722="Concluído",K722-B722,Resumo!$H$3-B722)))</f>
      </c>
      <c r="N722" s="6">
        <f>IF(P722="","",IF(P722&lt;&gt;"OK","Revisar dados",IF(H722="Cancelado","Cancelado",IF(H722="Concluído",IF(K722&gt;J722,"Concluído em atraso","Concluído"),IF(J722&lt;Resumo!$H$3,"Atrasado",IF(J722-Resumo!$H$3&lt;=3,"Vence em até 3 dias","No prazo"))))))</f>
      </c>
      <c r="O722" s="9" t="n"/>
      <c r="P722" s="9">
        <f>IF(COUNTA(A722:L722,O722)=0,"",IFERROR(IF(AND(A722&lt;&gt;"",COUNTIF($A$6:$A$1000,A722)=1,F722&lt;&gt;"",ISNUMBER(Resumo!$H$3),ISNUMBER(B722),B722&gt;=1,B722=INT(B722),B722&lt;=Resumo!$H$3,AND(COUNTIF(Listas!$C$6:$C$105,C722)&gt;=1,C722&lt;&gt;"",COUNTIF(Listas!$A$6:$A$105,G722)=1,G722&lt;&gt;"",OR(H722="A fazer",H722="Em andamento",H722="Aguardando cliente",H722="Aguardando pagamento",H722="Concluído",H722="Cancelado"),OR(I722="Alta",I722="Média",I722="Baixa")),IF(H722="Concluído",AND(ISNUMBER(K722),K722&gt;=B722,K722&lt;=Resumo!$H$3),IF(H722="Cancelado",OR(K722="",AND(ISNUMBER(K722),K722&gt;=B722,K722&lt;=Resumo!$H$3)),K722="")),IF(H722="Cancelado",OR(J722="",AND(ISNUMBER(J722),J722&gt;=B722)),AND(ISNUMBER(J722),J722&gt;=B722)),ISNUMBER(L722),L722&gt;=0),"OK","Revisar dados"),"Revisar dados"))</f>
      </c>
    </row>
    <row r="723">
      <c r="A723" s="13"/>
      <c r="B723" s="33" t="n"/>
      <c r="C723" s="8" t="n"/>
      <c r="D723" s="9" t="n"/>
      <c r="E723" s="10" t="n"/>
      <c r="F723" s="9" t="n"/>
      <c r="G723" s="8" t="n"/>
      <c r="H723" s="8" t="n"/>
      <c r="I723" s="8" t="n"/>
      <c r="J723" s="33" t="n"/>
      <c r="K723" s="33" t="n"/>
      <c r="L723" s="56" t="n"/>
      <c r="M723" s="34">
        <f>IF(P723&lt;&gt;"OK","",IF(H723="Cancelado","",IF(H723="Concluído",K723-B723,Resumo!$H$3-B723)))</f>
      </c>
      <c r="N723" s="13">
        <f>IF(P723="","",IF(P723&lt;&gt;"OK","Revisar dados",IF(H723="Cancelado","Cancelado",IF(H723="Concluído",IF(K723&gt;J723,"Concluído em atraso","Concluído"),IF(J723&lt;Resumo!$H$3,"Atrasado",IF(J723-Resumo!$H$3&lt;=3,"Vence em até 3 dias","No prazo"))))))</f>
      </c>
      <c r="O723" s="9" t="n"/>
      <c r="P723" s="9">
        <f>IF(COUNTA(A723:L723,O723)=0,"",IFERROR(IF(AND(A723&lt;&gt;"",COUNTIF($A$6:$A$1000,A723)=1,F723&lt;&gt;"",ISNUMBER(Resumo!$H$3),ISNUMBER(B723),B723&gt;=1,B723=INT(B723),B723&lt;=Resumo!$H$3,AND(COUNTIF(Listas!$C$6:$C$105,C723)&gt;=1,C723&lt;&gt;"",COUNTIF(Listas!$A$6:$A$105,G723)=1,G723&lt;&gt;"",OR(H723="A fazer",H723="Em andamento",H723="Aguardando cliente",H723="Aguardando pagamento",H723="Concluído",H723="Cancelado"),OR(I723="Alta",I723="Média",I723="Baixa")),IF(H723="Concluído",AND(ISNUMBER(K723),K723&gt;=B723,K723&lt;=Resumo!$H$3),IF(H723="Cancelado",OR(K723="",AND(ISNUMBER(K723),K723&gt;=B723,K723&lt;=Resumo!$H$3)),K723="")),IF(H723="Cancelado",OR(J723="",AND(ISNUMBER(J723),J723&gt;=B723)),AND(ISNUMBER(J723),J723&gt;=B723)),ISNUMBER(L723),L723&gt;=0),"OK","Revisar dados"),"Revisar dados"))</f>
      </c>
    </row>
    <row r="724">
      <c r="A724" s="6"/>
      <c r="B724" s="33" t="n"/>
      <c r="C724" s="8" t="n"/>
      <c r="D724" s="9" t="n"/>
      <c r="E724" s="10" t="n"/>
      <c r="F724" s="9" t="n"/>
      <c r="G724" s="8" t="n"/>
      <c r="H724" s="8" t="n"/>
      <c r="I724" s="8" t="n"/>
      <c r="J724" s="33" t="n"/>
      <c r="K724" s="33" t="n"/>
      <c r="L724" s="56" t="n"/>
      <c r="M724" s="32">
        <f>IF(P724&lt;&gt;"OK","",IF(H724="Cancelado","",IF(H724="Concluído",K724-B724,Resumo!$H$3-B724)))</f>
      </c>
      <c r="N724" s="6">
        <f>IF(P724="","",IF(P724&lt;&gt;"OK","Revisar dados",IF(H724="Cancelado","Cancelado",IF(H724="Concluído",IF(K724&gt;J724,"Concluído em atraso","Concluído"),IF(J724&lt;Resumo!$H$3,"Atrasado",IF(J724-Resumo!$H$3&lt;=3,"Vence em até 3 dias","No prazo"))))))</f>
      </c>
      <c r="O724" s="9" t="n"/>
      <c r="P724" s="9">
        <f>IF(COUNTA(A724:L724,O724)=0,"",IFERROR(IF(AND(A724&lt;&gt;"",COUNTIF($A$6:$A$1000,A724)=1,F724&lt;&gt;"",ISNUMBER(Resumo!$H$3),ISNUMBER(B724),B724&gt;=1,B724=INT(B724),B724&lt;=Resumo!$H$3,AND(COUNTIF(Listas!$C$6:$C$105,C724)&gt;=1,C724&lt;&gt;"",COUNTIF(Listas!$A$6:$A$105,G724)=1,G724&lt;&gt;"",OR(H724="A fazer",H724="Em andamento",H724="Aguardando cliente",H724="Aguardando pagamento",H724="Concluído",H724="Cancelado"),OR(I724="Alta",I724="Média",I724="Baixa")),IF(H724="Concluído",AND(ISNUMBER(K724),K724&gt;=B724,K724&lt;=Resumo!$H$3),IF(H724="Cancelado",OR(K724="",AND(ISNUMBER(K724),K724&gt;=B724,K724&lt;=Resumo!$H$3)),K724="")),IF(H724="Cancelado",OR(J724="",AND(ISNUMBER(J724),J724&gt;=B724)),AND(ISNUMBER(J724),J724&gt;=B724)),ISNUMBER(L724),L724&gt;=0),"OK","Revisar dados"),"Revisar dados"))</f>
      </c>
    </row>
    <row r="725">
      <c r="A725" s="13"/>
      <c r="B725" s="33" t="n"/>
      <c r="C725" s="8" t="n"/>
      <c r="D725" s="9" t="n"/>
      <c r="E725" s="10" t="n"/>
      <c r="F725" s="9" t="n"/>
      <c r="G725" s="8" t="n"/>
      <c r="H725" s="8" t="n"/>
      <c r="I725" s="8" t="n"/>
      <c r="J725" s="33" t="n"/>
      <c r="K725" s="33" t="n"/>
      <c r="L725" s="56" t="n"/>
      <c r="M725" s="34">
        <f>IF(P725&lt;&gt;"OK","",IF(H725="Cancelado","",IF(H725="Concluído",K725-B725,Resumo!$H$3-B725)))</f>
      </c>
      <c r="N725" s="13">
        <f>IF(P725="","",IF(P725&lt;&gt;"OK","Revisar dados",IF(H725="Cancelado","Cancelado",IF(H725="Concluído",IF(K725&gt;J725,"Concluído em atraso","Concluído"),IF(J725&lt;Resumo!$H$3,"Atrasado",IF(J725-Resumo!$H$3&lt;=3,"Vence em até 3 dias","No prazo"))))))</f>
      </c>
      <c r="O725" s="9" t="n"/>
      <c r="P725" s="9">
        <f>IF(COUNTA(A725:L725,O725)=0,"",IFERROR(IF(AND(A725&lt;&gt;"",COUNTIF($A$6:$A$1000,A725)=1,F725&lt;&gt;"",ISNUMBER(Resumo!$H$3),ISNUMBER(B725),B725&gt;=1,B725=INT(B725),B725&lt;=Resumo!$H$3,AND(COUNTIF(Listas!$C$6:$C$105,C725)&gt;=1,C725&lt;&gt;"",COUNTIF(Listas!$A$6:$A$105,G725)=1,G725&lt;&gt;"",OR(H725="A fazer",H725="Em andamento",H725="Aguardando cliente",H725="Aguardando pagamento",H725="Concluído",H725="Cancelado"),OR(I725="Alta",I725="Média",I725="Baixa")),IF(H725="Concluído",AND(ISNUMBER(K725),K725&gt;=B725,K725&lt;=Resumo!$H$3),IF(H725="Cancelado",OR(K725="",AND(ISNUMBER(K725),K725&gt;=B725,K725&lt;=Resumo!$H$3)),K725="")),IF(H725="Cancelado",OR(J725="",AND(ISNUMBER(J725),J725&gt;=B725)),AND(ISNUMBER(J725),J725&gt;=B725)),ISNUMBER(L725),L725&gt;=0),"OK","Revisar dados"),"Revisar dados"))</f>
      </c>
    </row>
    <row r="726">
      <c r="A726" s="6"/>
      <c r="B726" s="33" t="n"/>
      <c r="C726" s="8" t="n"/>
      <c r="D726" s="9" t="n"/>
      <c r="E726" s="10" t="n"/>
      <c r="F726" s="9" t="n"/>
      <c r="G726" s="8" t="n"/>
      <c r="H726" s="8" t="n"/>
      <c r="I726" s="8" t="n"/>
      <c r="J726" s="33" t="n"/>
      <c r="K726" s="33" t="n"/>
      <c r="L726" s="56" t="n"/>
      <c r="M726" s="32">
        <f>IF(P726&lt;&gt;"OK","",IF(H726="Cancelado","",IF(H726="Concluído",K726-B726,Resumo!$H$3-B726)))</f>
      </c>
      <c r="N726" s="6">
        <f>IF(P726="","",IF(P726&lt;&gt;"OK","Revisar dados",IF(H726="Cancelado","Cancelado",IF(H726="Concluído",IF(K726&gt;J726,"Concluído em atraso","Concluído"),IF(J726&lt;Resumo!$H$3,"Atrasado",IF(J726-Resumo!$H$3&lt;=3,"Vence em até 3 dias","No prazo"))))))</f>
      </c>
      <c r="O726" s="9" t="n"/>
      <c r="P726" s="9">
        <f>IF(COUNTA(A726:L726,O726)=0,"",IFERROR(IF(AND(A726&lt;&gt;"",COUNTIF($A$6:$A$1000,A726)=1,F726&lt;&gt;"",ISNUMBER(Resumo!$H$3),ISNUMBER(B726),B726&gt;=1,B726=INT(B726),B726&lt;=Resumo!$H$3,AND(COUNTIF(Listas!$C$6:$C$105,C726)&gt;=1,C726&lt;&gt;"",COUNTIF(Listas!$A$6:$A$105,G726)=1,G726&lt;&gt;"",OR(H726="A fazer",H726="Em andamento",H726="Aguardando cliente",H726="Aguardando pagamento",H726="Concluído",H726="Cancelado"),OR(I726="Alta",I726="Média",I726="Baixa")),IF(H726="Concluído",AND(ISNUMBER(K726),K726&gt;=B726,K726&lt;=Resumo!$H$3),IF(H726="Cancelado",OR(K726="",AND(ISNUMBER(K726),K726&gt;=B726,K726&lt;=Resumo!$H$3)),K726="")),IF(H726="Cancelado",OR(J726="",AND(ISNUMBER(J726),J726&gt;=B726)),AND(ISNUMBER(J726),J726&gt;=B726)),ISNUMBER(L726),L726&gt;=0),"OK","Revisar dados"),"Revisar dados"))</f>
      </c>
    </row>
    <row r="727">
      <c r="A727" s="13"/>
      <c r="B727" s="33" t="n"/>
      <c r="C727" s="8" t="n"/>
      <c r="D727" s="9" t="n"/>
      <c r="E727" s="10" t="n"/>
      <c r="F727" s="9" t="n"/>
      <c r="G727" s="8" t="n"/>
      <c r="H727" s="8" t="n"/>
      <c r="I727" s="8" t="n"/>
      <c r="J727" s="33" t="n"/>
      <c r="K727" s="33" t="n"/>
      <c r="L727" s="56" t="n"/>
      <c r="M727" s="34">
        <f>IF(P727&lt;&gt;"OK","",IF(H727="Cancelado","",IF(H727="Concluído",K727-B727,Resumo!$H$3-B727)))</f>
      </c>
      <c r="N727" s="13">
        <f>IF(P727="","",IF(P727&lt;&gt;"OK","Revisar dados",IF(H727="Cancelado","Cancelado",IF(H727="Concluído",IF(K727&gt;J727,"Concluído em atraso","Concluído"),IF(J727&lt;Resumo!$H$3,"Atrasado",IF(J727-Resumo!$H$3&lt;=3,"Vence em até 3 dias","No prazo"))))))</f>
      </c>
      <c r="O727" s="9" t="n"/>
      <c r="P727" s="9">
        <f>IF(COUNTA(A727:L727,O727)=0,"",IFERROR(IF(AND(A727&lt;&gt;"",COUNTIF($A$6:$A$1000,A727)=1,F727&lt;&gt;"",ISNUMBER(Resumo!$H$3),ISNUMBER(B727),B727&gt;=1,B727=INT(B727),B727&lt;=Resumo!$H$3,AND(COUNTIF(Listas!$C$6:$C$105,C727)&gt;=1,C727&lt;&gt;"",COUNTIF(Listas!$A$6:$A$105,G727)=1,G727&lt;&gt;"",OR(H727="A fazer",H727="Em andamento",H727="Aguardando cliente",H727="Aguardando pagamento",H727="Concluído",H727="Cancelado"),OR(I727="Alta",I727="Média",I727="Baixa")),IF(H727="Concluído",AND(ISNUMBER(K727),K727&gt;=B727,K727&lt;=Resumo!$H$3),IF(H727="Cancelado",OR(K727="",AND(ISNUMBER(K727),K727&gt;=B727,K727&lt;=Resumo!$H$3)),K727="")),IF(H727="Cancelado",OR(J727="",AND(ISNUMBER(J727),J727&gt;=B727)),AND(ISNUMBER(J727),J727&gt;=B727)),ISNUMBER(L727),L727&gt;=0),"OK","Revisar dados"),"Revisar dados"))</f>
      </c>
    </row>
    <row r="728">
      <c r="A728" s="6"/>
      <c r="B728" s="33" t="n"/>
      <c r="C728" s="8" t="n"/>
      <c r="D728" s="9" t="n"/>
      <c r="E728" s="10" t="n"/>
      <c r="F728" s="9" t="n"/>
      <c r="G728" s="8" t="n"/>
      <c r="H728" s="8" t="n"/>
      <c r="I728" s="8" t="n"/>
      <c r="J728" s="33" t="n"/>
      <c r="K728" s="33" t="n"/>
      <c r="L728" s="56" t="n"/>
      <c r="M728" s="32">
        <f>IF(P728&lt;&gt;"OK","",IF(H728="Cancelado","",IF(H728="Concluído",K728-B728,Resumo!$H$3-B728)))</f>
      </c>
      <c r="N728" s="6">
        <f>IF(P728="","",IF(P728&lt;&gt;"OK","Revisar dados",IF(H728="Cancelado","Cancelado",IF(H728="Concluído",IF(K728&gt;J728,"Concluído em atraso","Concluído"),IF(J728&lt;Resumo!$H$3,"Atrasado",IF(J728-Resumo!$H$3&lt;=3,"Vence em até 3 dias","No prazo"))))))</f>
      </c>
      <c r="O728" s="9" t="n"/>
      <c r="P728" s="9">
        <f>IF(COUNTA(A728:L728,O728)=0,"",IFERROR(IF(AND(A728&lt;&gt;"",COUNTIF($A$6:$A$1000,A728)=1,F728&lt;&gt;"",ISNUMBER(Resumo!$H$3),ISNUMBER(B728),B728&gt;=1,B728=INT(B728),B728&lt;=Resumo!$H$3,AND(COUNTIF(Listas!$C$6:$C$105,C728)&gt;=1,C728&lt;&gt;"",COUNTIF(Listas!$A$6:$A$105,G728)=1,G728&lt;&gt;"",OR(H728="A fazer",H728="Em andamento",H728="Aguardando cliente",H728="Aguardando pagamento",H728="Concluído",H728="Cancelado"),OR(I728="Alta",I728="Média",I728="Baixa")),IF(H728="Concluído",AND(ISNUMBER(K728),K728&gt;=B728,K728&lt;=Resumo!$H$3),IF(H728="Cancelado",OR(K728="",AND(ISNUMBER(K728),K728&gt;=B728,K728&lt;=Resumo!$H$3)),K728="")),IF(H728="Cancelado",OR(J728="",AND(ISNUMBER(J728),J728&gt;=B728)),AND(ISNUMBER(J728),J728&gt;=B728)),ISNUMBER(L728),L728&gt;=0),"OK","Revisar dados"),"Revisar dados"))</f>
      </c>
    </row>
    <row r="729">
      <c r="A729" s="13"/>
      <c r="B729" s="33" t="n"/>
      <c r="C729" s="8" t="n"/>
      <c r="D729" s="9" t="n"/>
      <c r="E729" s="10" t="n"/>
      <c r="F729" s="9" t="n"/>
      <c r="G729" s="8" t="n"/>
      <c r="H729" s="8" t="n"/>
      <c r="I729" s="8" t="n"/>
      <c r="J729" s="33" t="n"/>
      <c r="K729" s="33" t="n"/>
      <c r="L729" s="56" t="n"/>
      <c r="M729" s="34">
        <f>IF(P729&lt;&gt;"OK","",IF(H729="Cancelado","",IF(H729="Concluído",K729-B729,Resumo!$H$3-B729)))</f>
      </c>
      <c r="N729" s="13">
        <f>IF(P729="","",IF(P729&lt;&gt;"OK","Revisar dados",IF(H729="Cancelado","Cancelado",IF(H729="Concluído",IF(K729&gt;J729,"Concluído em atraso","Concluído"),IF(J729&lt;Resumo!$H$3,"Atrasado",IF(J729-Resumo!$H$3&lt;=3,"Vence em até 3 dias","No prazo"))))))</f>
      </c>
      <c r="O729" s="9" t="n"/>
      <c r="P729" s="9">
        <f>IF(COUNTA(A729:L729,O729)=0,"",IFERROR(IF(AND(A729&lt;&gt;"",COUNTIF($A$6:$A$1000,A729)=1,F729&lt;&gt;"",ISNUMBER(Resumo!$H$3),ISNUMBER(B729),B729&gt;=1,B729=INT(B729),B729&lt;=Resumo!$H$3,AND(COUNTIF(Listas!$C$6:$C$105,C729)&gt;=1,C729&lt;&gt;"",COUNTIF(Listas!$A$6:$A$105,G729)=1,G729&lt;&gt;"",OR(H729="A fazer",H729="Em andamento",H729="Aguardando cliente",H729="Aguardando pagamento",H729="Concluído",H729="Cancelado"),OR(I729="Alta",I729="Média",I729="Baixa")),IF(H729="Concluído",AND(ISNUMBER(K729),K729&gt;=B729,K729&lt;=Resumo!$H$3),IF(H729="Cancelado",OR(K729="",AND(ISNUMBER(K729),K729&gt;=B729,K729&lt;=Resumo!$H$3)),K729="")),IF(H729="Cancelado",OR(J729="",AND(ISNUMBER(J729),J729&gt;=B729)),AND(ISNUMBER(J729),J729&gt;=B729)),ISNUMBER(L729),L729&gt;=0),"OK","Revisar dados"),"Revisar dados"))</f>
      </c>
    </row>
    <row r="730">
      <c r="A730" s="6"/>
      <c r="B730" s="33" t="n"/>
      <c r="C730" s="8" t="n"/>
      <c r="D730" s="9" t="n"/>
      <c r="E730" s="10" t="n"/>
      <c r="F730" s="9" t="n"/>
      <c r="G730" s="8" t="n"/>
      <c r="H730" s="8" t="n"/>
      <c r="I730" s="8" t="n"/>
      <c r="J730" s="33" t="n"/>
      <c r="K730" s="33" t="n"/>
      <c r="L730" s="56" t="n"/>
      <c r="M730" s="32">
        <f>IF(P730&lt;&gt;"OK","",IF(H730="Cancelado","",IF(H730="Concluído",K730-B730,Resumo!$H$3-B730)))</f>
      </c>
      <c r="N730" s="6">
        <f>IF(P730="","",IF(P730&lt;&gt;"OK","Revisar dados",IF(H730="Cancelado","Cancelado",IF(H730="Concluído",IF(K730&gt;J730,"Concluído em atraso","Concluído"),IF(J730&lt;Resumo!$H$3,"Atrasado",IF(J730-Resumo!$H$3&lt;=3,"Vence em até 3 dias","No prazo"))))))</f>
      </c>
      <c r="O730" s="9" t="n"/>
      <c r="P730" s="9">
        <f>IF(COUNTA(A730:L730,O730)=0,"",IFERROR(IF(AND(A730&lt;&gt;"",COUNTIF($A$6:$A$1000,A730)=1,F730&lt;&gt;"",ISNUMBER(Resumo!$H$3),ISNUMBER(B730),B730&gt;=1,B730=INT(B730),B730&lt;=Resumo!$H$3,AND(COUNTIF(Listas!$C$6:$C$105,C730)&gt;=1,C730&lt;&gt;"",COUNTIF(Listas!$A$6:$A$105,G730)=1,G730&lt;&gt;"",OR(H730="A fazer",H730="Em andamento",H730="Aguardando cliente",H730="Aguardando pagamento",H730="Concluído",H730="Cancelado"),OR(I730="Alta",I730="Média",I730="Baixa")),IF(H730="Concluído",AND(ISNUMBER(K730),K730&gt;=B730,K730&lt;=Resumo!$H$3),IF(H730="Cancelado",OR(K730="",AND(ISNUMBER(K730),K730&gt;=B730,K730&lt;=Resumo!$H$3)),K730="")),IF(H730="Cancelado",OR(J730="",AND(ISNUMBER(J730),J730&gt;=B730)),AND(ISNUMBER(J730),J730&gt;=B730)),ISNUMBER(L730),L730&gt;=0),"OK","Revisar dados"),"Revisar dados"))</f>
      </c>
    </row>
    <row r="731">
      <c r="A731" s="13"/>
      <c r="B731" s="33" t="n"/>
      <c r="C731" s="8" t="n"/>
      <c r="D731" s="9" t="n"/>
      <c r="E731" s="10" t="n"/>
      <c r="F731" s="9" t="n"/>
      <c r="G731" s="8" t="n"/>
      <c r="H731" s="8" t="n"/>
      <c r="I731" s="8" t="n"/>
      <c r="J731" s="33" t="n"/>
      <c r="K731" s="33" t="n"/>
      <c r="L731" s="56" t="n"/>
      <c r="M731" s="34">
        <f>IF(P731&lt;&gt;"OK","",IF(H731="Cancelado","",IF(H731="Concluído",K731-B731,Resumo!$H$3-B731)))</f>
      </c>
      <c r="N731" s="13">
        <f>IF(P731="","",IF(P731&lt;&gt;"OK","Revisar dados",IF(H731="Cancelado","Cancelado",IF(H731="Concluído",IF(K731&gt;J731,"Concluído em atraso","Concluído"),IF(J731&lt;Resumo!$H$3,"Atrasado",IF(J731-Resumo!$H$3&lt;=3,"Vence em até 3 dias","No prazo"))))))</f>
      </c>
      <c r="O731" s="9" t="n"/>
      <c r="P731" s="9">
        <f>IF(COUNTA(A731:L731,O731)=0,"",IFERROR(IF(AND(A731&lt;&gt;"",COUNTIF($A$6:$A$1000,A731)=1,F731&lt;&gt;"",ISNUMBER(Resumo!$H$3),ISNUMBER(B731),B731&gt;=1,B731=INT(B731),B731&lt;=Resumo!$H$3,AND(COUNTIF(Listas!$C$6:$C$105,C731)&gt;=1,C731&lt;&gt;"",COUNTIF(Listas!$A$6:$A$105,G731)=1,G731&lt;&gt;"",OR(H731="A fazer",H731="Em andamento",H731="Aguardando cliente",H731="Aguardando pagamento",H731="Concluído",H731="Cancelado"),OR(I731="Alta",I731="Média",I731="Baixa")),IF(H731="Concluído",AND(ISNUMBER(K731),K731&gt;=B731,K731&lt;=Resumo!$H$3),IF(H731="Cancelado",OR(K731="",AND(ISNUMBER(K731),K731&gt;=B731,K731&lt;=Resumo!$H$3)),K731="")),IF(H731="Cancelado",OR(J731="",AND(ISNUMBER(J731),J731&gt;=B731)),AND(ISNUMBER(J731),J731&gt;=B731)),ISNUMBER(L731),L731&gt;=0),"OK","Revisar dados"),"Revisar dados"))</f>
      </c>
    </row>
    <row r="732">
      <c r="A732" s="6"/>
      <c r="B732" s="33" t="n"/>
      <c r="C732" s="8" t="n"/>
      <c r="D732" s="9" t="n"/>
      <c r="E732" s="10" t="n"/>
      <c r="F732" s="9" t="n"/>
      <c r="G732" s="8" t="n"/>
      <c r="H732" s="8" t="n"/>
      <c r="I732" s="8" t="n"/>
      <c r="J732" s="33" t="n"/>
      <c r="K732" s="33" t="n"/>
      <c r="L732" s="56" t="n"/>
      <c r="M732" s="32">
        <f>IF(P732&lt;&gt;"OK","",IF(H732="Cancelado","",IF(H732="Concluído",K732-B732,Resumo!$H$3-B732)))</f>
      </c>
      <c r="N732" s="6">
        <f>IF(P732="","",IF(P732&lt;&gt;"OK","Revisar dados",IF(H732="Cancelado","Cancelado",IF(H732="Concluído",IF(K732&gt;J732,"Concluído em atraso","Concluído"),IF(J732&lt;Resumo!$H$3,"Atrasado",IF(J732-Resumo!$H$3&lt;=3,"Vence em até 3 dias","No prazo"))))))</f>
      </c>
      <c r="O732" s="9" t="n"/>
      <c r="P732" s="9">
        <f>IF(COUNTA(A732:L732,O732)=0,"",IFERROR(IF(AND(A732&lt;&gt;"",COUNTIF($A$6:$A$1000,A732)=1,F732&lt;&gt;"",ISNUMBER(Resumo!$H$3),ISNUMBER(B732),B732&gt;=1,B732=INT(B732),B732&lt;=Resumo!$H$3,AND(COUNTIF(Listas!$C$6:$C$105,C732)&gt;=1,C732&lt;&gt;"",COUNTIF(Listas!$A$6:$A$105,G732)=1,G732&lt;&gt;"",OR(H732="A fazer",H732="Em andamento",H732="Aguardando cliente",H732="Aguardando pagamento",H732="Concluído",H732="Cancelado"),OR(I732="Alta",I732="Média",I732="Baixa")),IF(H732="Concluído",AND(ISNUMBER(K732),K732&gt;=B732,K732&lt;=Resumo!$H$3),IF(H732="Cancelado",OR(K732="",AND(ISNUMBER(K732),K732&gt;=B732,K732&lt;=Resumo!$H$3)),K732="")),IF(H732="Cancelado",OR(J732="",AND(ISNUMBER(J732),J732&gt;=B732)),AND(ISNUMBER(J732),J732&gt;=B732)),ISNUMBER(L732),L732&gt;=0),"OK","Revisar dados"),"Revisar dados"))</f>
      </c>
    </row>
    <row r="733">
      <c r="A733" s="13"/>
      <c r="B733" s="33" t="n"/>
      <c r="C733" s="8" t="n"/>
      <c r="D733" s="9" t="n"/>
      <c r="E733" s="10" t="n"/>
      <c r="F733" s="9" t="n"/>
      <c r="G733" s="8" t="n"/>
      <c r="H733" s="8" t="n"/>
      <c r="I733" s="8" t="n"/>
      <c r="J733" s="33" t="n"/>
      <c r="K733" s="33" t="n"/>
      <c r="L733" s="56" t="n"/>
      <c r="M733" s="34">
        <f>IF(P733&lt;&gt;"OK","",IF(H733="Cancelado","",IF(H733="Concluído",K733-B733,Resumo!$H$3-B733)))</f>
      </c>
      <c r="N733" s="13">
        <f>IF(P733="","",IF(P733&lt;&gt;"OK","Revisar dados",IF(H733="Cancelado","Cancelado",IF(H733="Concluído",IF(K733&gt;J733,"Concluído em atraso","Concluído"),IF(J733&lt;Resumo!$H$3,"Atrasado",IF(J733-Resumo!$H$3&lt;=3,"Vence em até 3 dias","No prazo"))))))</f>
      </c>
      <c r="O733" s="9" t="n"/>
      <c r="P733" s="9">
        <f>IF(COUNTA(A733:L733,O733)=0,"",IFERROR(IF(AND(A733&lt;&gt;"",COUNTIF($A$6:$A$1000,A733)=1,F733&lt;&gt;"",ISNUMBER(Resumo!$H$3),ISNUMBER(B733),B733&gt;=1,B733=INT(B733),B733&lt;=Resumo!$H$3,AND(COUNTIF(Listas!$C$6:$C$105,C733)&gt;=1,C733&lt;&gt;"",COUNTIF(Listas!$A$6:$A$105,G733)=1,G733&lt;&gt;"",OR(H733="A fazer",H733="Em andamento",H733="Aguardando cliente",H733="Aguardando pagamento",H733="Concluído",H733="Cancelado"),OR(I733="Alta",I733="Média",I733="Baixa")),IF(H733="Concluído",AND(ISNUMBER(K733),K733&gt;=B733,K733&lt;=Resumo!$H$3),IF(H733="Cancelado",OR(K733="",AND(ISNUMBER(K733),K733&gt;=B733,K733&lt;=Resumo!$H$3)),K733="")),IF(H733="Cancelado",OR(J733="",AND(ISNUMBER(J733),J733&gt;=B733)),AND(ISNUMBER(J733),J733&gt;=B733)),ISNUMBER(L733),L733&gt;=0),"OK","Revisar dados"),"Revisar dados"))</f>
      </c>
    </row>
    <row r="734">
      <c r="A734" s="6"/>
      <c r="B734" s="33" t="n"/>
      <c r="C734" s="8" t="n"/>
      <c r="D734" s="9" t="n"/>
      <c r="E734" s="10" t="n"/>
      <c r="F734" s="9" t="n"/>
      <c r="G734" s="8" t="n"/>
      <c r="H734" s="8" t="n"/>
      <c r="I734" s="8" t="n"/>
      <c r="J734" s="33" t="n"/>
      <c r="K734" s="33" t="n"/>
      <c r="L734" s="56" t="n"/>
      <c r="M734" s="32">
        <f>IF(P734&lt;&gt;"OK","",IF(H734="Cancelado","",IF(H734="Concluído",K734-B734,Resumo!$H$3-B734)))</f>
      </c>
      <c r="N734" s="6">
        <f>IF(P734="","",IF(P734&lt;&gt;"OK","Revisar dados",IF(H734="Cancelado","Cancelado",IF(H734="Concluído",IF(K734&gt;J734,"Concluído em atraso","Concluído"),IF(J734&lt;Resumo!$H$3,"Atrasado",IF(J734-Resumo!$H$3&lt;=3,"Vence em até 3 dias","No prazo"))))))</f>
      </c>
      <c r="O734" s="9" t="n"/>
      <c r="P734" s="9">
        <f>IF(COUNTA(A734:L734,O734)=0,"",IFERROR(IF(AND(A734&lt;&gt;"",COUNTIF($A$6:$A$1000,A734)=1,F734&lt;&gt;"",ISNUMBER(Resumo!$H$3),ISNUMBER(B734),B734&gt;=1,B734=INT(B734),B734&lt;=Resumo!$H$3,AND(COUNTIF(Listas!$C$6:$C$105,C734)&gt;=1,C734&lt;&gt;"",COUNTIF(Listas!$A$6:$A$105,G734)=1,G734&lt;&gt;"",OR(H734="A fazer",H734="Em andamento",H734="Aguardando cliente",H734="Aguardando pagamento",H734="Concluído",H734="Cancelado"),OR(I734="Alta",I734="Média",I734="Baixa")),IF(H734="Concluído",AND(ISNUMBER(K734),K734&gt;=B734,K734&lt;=Resumo!$H$3),IF(H734="Cancelado",OR(K734="",AND(ISNUMBER(K734),K734&gt;=B734,K734&lt;=Resumo!$H$3)),K734="")),IF(H734="Cancelado",OR(J734="",AND(ISNUMBER(J734),J734&gt;=B734)),AND(ISNUMBER(J734),J734&gt;=B734)),ISNUMBER(L734),L734&gt;=0),"OK","Revisar dados"),"Revisar dados"))</f>
      </c>
    </row>
    <row r="735">
      <c r="A735" s="13"/>
      <c r="B735" s="33" t="n"/>
      <c r="C735" s="8" t="n"/>
      <c r="D735" s="9" t="n"/>
      <c r="E735" s="10" t="n"/>
      <c r="F735" s="9" t="n"/>
      <c r="G735" s="8" t="n"/>
      <c r="H735" s="8" t="n"/>
      <c r="I735" s="8" t="n"/>
      <c r="J735" s="33" t="n"/>
      <c r="K735" s="33" t="n"/>
      <c r="L735" s="56" t="n"/>
      <c r="M735" s="34">
        <f>IF(P735&lt;&gt;"OK","",IF(H735="Cancelado","",IF(H735="Concluído",K735-B735,Resumo!$H$3-B735)))</f>
      </c>
      <c r="N735" s="13">
        <f>IF(P735="","",IF(P735&lt;&gt;"OK","Revisar dados",IF(H735="Cancelado","Cancelado",IF(H735="Concluído",IF(K735&gt;J735,"Concluído em atraso","Concluído"),IF(J735&lt;Resumo!$H$3,"Atrasado",IF(J735-Resumo!$H$3&lt;=3,"Vence em até 3 dias","No prazo"))))))</f>
      </c>
      <c r="O735" s="9" t="n"/>
      <c r="P735" s="9">
        <f>IF(COUNTA(A735:L735,O735)=0,"",IFERROR(IF(AND(A735&lt;&gt;"",COUNTIF($A$6:$A$1000,A735)=1,F735&lt;&gt;"",ISNUMBER(Resumo!$H$3),ISNUMBER(B735),B735&gt;=1,B735=INT(B735),B735&lt;=Resumo!$H$3,AND(COUNTIF(Listas!$C$6:$C$105,C735)&gt;=1,C735&lt;&gt;"",COUNTIF(Listas!$A$6:$A$105,G735)=1,G735&lt;&gt;"",OR(H735="A fazer",H735="Em andamento",H735="Aguardando cliente",H735="Aguardando pagamento",H735="Concluído",H735="Cancelado"),OR(I735="Alta",I735="Média",I735="Baixa")),IF(H735="Concluído",AND(ISNUMBER(K735),K735&gt;=B735,K735&lt;=Resumo!$H$3),IF(H735="Cancelado",OR(K735="",AND(ISNUMBER(K735),K735&gt;=B735,K735&lt;=Resumo!$H$3)),K735="")),IF(H735="Cancelado",OR(J735="",AND(ISNUMBER(J735),J735&gt;=B735)),AND(ISNUMBER(J735),J735&gt;=B735)),ISNUMBER(L735),L735&gt;=0),"OK","Revisar dados"),"Revisar dados"))</f>
      </c>
    </row>
    <row r="736">
      <c r="A736" s="6"/>
      <c r="B736" s="33" t="n"/>
      <c r="C736" s="8" t="n"/>
      <c r="D736" s="9" t="n"/>
      <c r="E736" s="10" t="n"/>
      <c r="F736" s="9" t="n"/>
      <c r="G736" s="8" t="n"/>
      <c r="H736" s="8" t="n"/>
      <c r="I736" s="8" t="n"/>
      <c r="J736" s="33" t="n"/>
      <c r="K736" s="33" t="n"/>
      <c r="L736" s="56" t="n"/>
      <c r="M736" s="32">
        <f>IF(P736&lt;&gt;"OK","",IF(H736="Cancelado","",IF(H736="Concluído",K736-B736,Resumo!$H$3-B736)))</f>
      </c>
      <c r="N736" s="6">
        <f>IF(P736="","",IF(P736&lt;&gt;"OK","Revisar dados",IF(H736="Cancelado","Cancelado",IF(H736="Concluído",IF(K736&gt;J736,"Concluído em atraso","Concluído"),IF(J736&lt;Resumo!$H$3,"Atrasado",IF(J736-Resumo!$H$3&lt;=3,"Vence em até 3 dias","No prazo"))))))</f>
      </c>
      <c r="O736" s="9" t="n"/>
      <c r="P736" s="9">
        <f>IF(COUNTA(A736:L736,O736)=0,"",IFERROR(IF(AND(A736&lt;&gt;"",COUNTIF($A$6:$A$1000,A736)=1,F736&lt;&gt;"",ISNUMBER(Resumo!$H$3),ISNUMBER(B736),B736&gt;=1,B736=INT(B736),B736&lt;=Resumo!$H$3,AND(COUNTIF(Listas!$C$6:$C$105,C736)&gt;=1,C736&lt;&gt;"",COUNTIF(Listas!$A$6:$A$105,G736)=1,G736&lt;&gt;"",OR(H736="A fazer",H736="Em andamento",H736="Aguardando cliente",H736="Aguardando pagamento",H736="Concluído",H736="Cancelado"),OR(I736="Alta",I736="Média",I736="Baixa")),IF(H736="Concluído",AND(ISNUMBER(K736),K736&gt;=B736,K736&lt;=Resumo!$H$3),IF(H736="Cancelado",OR(K736="",AND(ISNUMBER(K736),K736&gt;=B736,K736&lt;=Resumo!$H$3)),K736="")),IF(H736="Cancelado",OR(J736="",AND(ISNUMBER(J736),J736&gt;=B736)),AND(ISNUMBER(J736),J736&gt;=B736)),ISNUMBER(L736),L736&gt;=0),"OK","Revisar dados"),"Revisar dados"))</f>
      </c>
    </row>
    <row r="737">
      <c r="A737" s="13"/>
      <c r="B737" s="33" t="n"/>
      <c r="C737" s="8" t="n"/>
      <c r="D737" s="9" t="n"/>
      <c r="E737" s="10" t="n"/>
      <c r="F737" s="9" t="n"/>
      <c r="G737" s="8" t="n"/>
      <c r="H737" s="8" t="n"/>
      <c r="I737" s="8" t="n"/>
      <c r="J737" s="33" t="n"/>
      <c r="K737" s="33" t="n"/>
      <c r="L737" s="56" t="n"/>
      <c r="M737" s="34">
        <f>IF(P737&lt;&gt;"OK","",IF(H737="Cancelado","",IF(H737="Concluído",K737-B737,Resumo!$H$3-B737)))</f>
      </c>
      <c r="N737" s="13">
        <f>IF(P737="","",IF(P737&lt;&gt;"OK","Revisar dados",IF(H737="Cancelado","Cancelado",IF(H737="Concluído",IF(K737&gt;J737,"Concluído em atraso","Concluído"),IF(J737&lt;Resumo!$H$3,"Atrasado",IF(J737-Resumo!$H$3&lt;=3,"Vence em até 3 dias","No prazo"))))))</f>
      </c>
      <c r="O737" s="9" t="n"/>
      <c r="P737" s="9">
        <f>IF(COUNTA(A737:L737,O737)=0,"",IFERROR(IF(AND(A737&lt;&gt;"",COUNTIF($A$6:$A$1000,A737)=1,F737&lt;&gt;"",ISNUMBER(Resumo!$H$3),ISNUMBER(B737),B737&gt;=1,B737=INT(B737),B737&lt;=Resumo!$H$3,AND(COUNTIF(Listas!$C$6:$C$105,C737)&gt;=1,C737&lt;&gt;"",COUNTIF(Listas!$A$6:$A$105,G737)=1,G737&lt;&gt;"",OR(H737="A fazer",H737="Em andamento",H737="Aguardando cliente",H737="Aguardando pagamento",H737="Concluído",H737="Cancelado"),OR(I737="Alta",I737="Média",I737="Baixa")),IF(H737="Concluído",AND(ISNUMBER(K737),K737&gt;=B737,K737&lt;=Resumo!$H$3),IF(H737="Cancelado",OR(K737="",AND(ISNUMBER(K737),K737&gt;=B737,K737&lt;=Resumo!$H$3)),K737="")),IF(H737="Cancelado",OR(J737="",AND(ISNUMBER(J737),J737&gt;=B737)),AND(ISNUMBER(J737),J737&gt;=B737)),ISNUMBER(L737),L737&gt;=0),"OK","Revisar dados"),"Revisar dados"))</f>
      </c>
    </row>
    <row r="738">
      <c r="A738" s="6"/>
      <c r="B738" s="33" t="n"/>
      <c r="C738" s="8" t="n"/>
      <c r="D738" s="9" t="n"/>
      <c r="E738" s="10" t="n"/>
      <c r="F738" s="9" t="n"/>
      <c r="G738" s="8" t="n"/>
      <c r="H738" s="8" t="n"/>
      <c r="I738" s="8" t="n"/>
      <c r="J738" s="33" t="n"/>
      <c r="K738" s="33" t="n"/>
      <c r="L738" s="56" t="n"/>
      <c r="M738" s="32">
        <f>IF(P738&lt;&gt;"OK","",IF(H738="Cancelado","",IF(H738="Concluído",K738-B738,Resumo!$H$3-B738)))</f>
      </c>
      <c r="N738" s="6">
        <f>IF(P738="","",IF(P738&lt;&gt;"OK","Revisar dados",IF(H738="Cancelado","Cancelado",IF(H738="Concluído",IF(K738&gt;J738,"Concluído em atraso","Concluído"),IF(J738&lt;Resumo!$H$3,"Atrasado",IF(J738-Resumo!$H$3&lt;=3,"Vence em até 3 dias","No prazo"))))))</f>
      </c>
      <c r="O738" s="9" t="n"/>
      <c r="P738" s="9">
        <f>IF(COUNTA(A738:L738,O738)=0,"",IFERROR(IF(AND(A738&lt;&gt;"",COUNTIF($A$6:$A$1000,A738)=1,F738&lt;&gt;"",ISNUMBER(Resumo!$H$3),ISNUMBER(B738),B738&gt;=1,B738=INT(B738),B738&lt;=Resumo!$H$3,AND(COUNTIF(Listas!$C$6:$C$105,C738)&gt;=1,C738&lt;&gt;"",COUNTIF(Listas!$A$6:$A$105,G738)=1,G738&lt;&gt;"",OR(H738="A fazer",H738="Em andamento",H738="Aguardando cliente",H738="Aguardando pagamento",H738="Concluído",H738="Cancelado"),OR(I738="Alta",I738="Média",I738="Baixa")),IF(H738="Concluído",AND(ISNUMBER(K738),K738&gt;=B738,K738&lt;=Resumo!$H$3),IF(H738="Cancelado",OR(K738="",AND(ISNUMBER(K738),K738&gt;=B738,K738&lt;=Resumo!$H$3)),K738="")),IF(H738="Cancelado",OR(J738="",AND(ISNUMBER(J738),J738&gt;=B738)),AND(ISNUMBER(J738),J738&gt;=B738)),ISNUMBER(L738),L738&gt;=0),"OK","Revisar dados"),"Revisar dados"))</f>
      </c>
    </row>
    <row r="739">
      <c r="A739" s="13"/>
      <c r="B739" s="33" t="n"/>
      <c r="C739" s="8" t="n"/>
      <c r="D739" s="9" t="n"/>
      <c r="E739" s="10" t="n"/>
      <c r="F739" s="9" t="n"/>
      <c r="G739" s="8" t="n"/>
      <c r="H739" s="8" t="n"/>
      <c r="I739" s="8" t="n"/>
      <c r="J739" s="33" t="n"/>
      <c r="K739" s="33" t="n"/>
      <c r="L739" s="56" t="n"/>
      <c r="M739" s="34">
        <f>IF(P739&lt;&gt;"OK","",IF(H739="Cancelado","",IF(H739="Concluído",K739-B739,Resumo!$H$3-B739)))</f>
      </c>
      <c r="N739" s="13">
        <f>IF(P739="","",IF(P739&lt;&gt;"OK","Revisar dados",IF(H739="Cancelado","Cancelado",IF(H739="Concluído",IF(K739&gt;J739,"Concluído em atraso","Concluído"),IF(J739&lt;Resumo!$H$3,"Atrasado",IF(J739-Resumo!$H$3&lt;=3,"Vence em até 3 dias","No prazo"))))))</f>
      </c>
      <c r="O739" s="9" t="n"/>
      <c r="P739" s="9">
        <f>IF(COUNTA(A739:L739,O739)=0,"",IFERROR(IF(AND(A739&lt;&gt;"",COUNTIF($A$6:$A$1000,A739)=1,F739&lt;&gt;"",ISNUMBER(Resumo!$H$3),ISNUMBER(B739),B739&gt;=1,B739=INT(B739),B739&lt;=Resumo!$H$3,AND(COUNTIF(Listas!$C$6:$C$105,C739)&gt;=1,C739&lt;&gt;"",COUNTIF(Listas!$A$6:$A$105,G739)=1,G739&lt;&gt;"",OR(H739="A fazer",H739="Em andamento",H739="Aguardando cliente",H739="Aguardando pagamento",H739="Concluído",H739="Cancelado"),OR(I739="Alta",I739="Média",I739="Baixa")),IF(H739="Concluído",AND(ISNUMBER(K739),K739&gt;=B739,K739&lt;=Resumo!$H$3),IF(H739="Cancelado",OR(K739="",AND(ISNUMBER(K739),K739&gt;=B739,K739&lt;=Resumo!$H$3)),K739="")),IF(H739="Cancelado",OR(J739="",AND(ISNUMBER(J739),J739&gt;=B739)),AND(ISNUMBER(J739),J739&gt;=B739)),ISNUMBER(L739),L739&gt;=0),"OK","Revisar dados"),"Revisar dados"))</f>
      </c>
    </row>
    <row r="740">
      <c r="A740" s="6"/>
      <c r="B740" s="33" t="n"/>
      <c r="C740" s="8" t="n"/>
      <c r="D740" s="9" t="n"/>
      <c r="E740" s="10" t="n"/>
      <c r="F740" s="9" t="n"/>
      <c r="G740" s="8" t="n"/>
      <c r="H740" s="8" t="n"/>
      <c r="I740" s="8" t="n"/>
      <c r="J740" s="33" t="n"/>
      <c r="K740" s="33" t="n"/>
      <c r="L740" s="56" t="n"/>
      <c r="M740" s="32">
        <f>IF(P740&lt;&gt;"OK","",IF(H740="Cancelado","",IF(H740="Concluído",K740-B740,Resumo!$H$3-B740)))</f>
      </c>
      <c r="N740" s="6">
        <f>IF(P740="","",IF(P740&lt;&gt;"OK","Revisar dados",IF(H740="Cancelado","Cancelado",IF(H740="Concluído",IF(K740&gt;J740,"Concluído em atraso","Concluído"),IF(J740&lt;Resumo!$H$3,"Atrasado",IF(J740-Resumo!$H$3&lt;=3,"Vence em até 3 dias","No prazo"))))))</f>
      </c>
      <c r="O740" s="9" t="n"/>
      <c r="P740" s="9">
        <f>IF(COUNTA(A740:L740,O740)=0,"",IFERROR(IF(AND(A740&lt;&gt;"",COUNTIF($A$6:$A$1000,A740)=1,F740&lt;&gt;"",ISNUMBER(Resumo!$H$3),ISNUMBER(B740),B740&gt;=1,B740=INT(B740),B740&lt;=Resumo!$H$3,AND(COUNTIF(Listas!$C$6:$C$105,C740)&gt;=1,C740&lt;&gt;"",COUNTIF(Listas!$A$6:$A$105,G740)=1,G740&lt;&gt;"",OR(H740="A fazer",H740="Em andamento",H740="Aguardando cliente",H740="Aguardando pagamento",H740="Concluído",H740="Cancelado"),OR(I740="Alta",I740="Média",I740="Baixa")),IF(H740="Concluído",AND(ISNUMBER(K740),K740&gt;=B740,K740&lt;=Resumo!$H$3),IF(H740="Cancelado",OR(K740="",AND(ISNUMBER(K740),K740&gt;=B740,K740&lt;=Resumo!$H$3)),K740="")),IF(H740="Cancelado",OR(J740="",AND(ISNUMBER(J740),J740&gt;=B740)),AND(ISNUMBER(J740),J740&gt;=B740)),ISNUMBER(L740),L740&gt;=0),"OK","Revisar dados"),"Revisar dados"))</f>
      </c>
    </row>
    <row r="741">
      <c r="A741" s="13"/>
      <c r="B741" s="33" t="n"/>
      <c r="C741" s="8" t="n"/>
      <c r="D741" s="9" t="n"/>
      <c r="E741" s="10" t="n"/>
      <c r="F741" s="9" t="n"/>
      <c r="G741" s="8" t="n"/>
      <c r="H741" s="8" t="n"/>
      <c r="I741" s="8" t="n"/>
      <c r="J741" s="33" t="n"/>
      <c r="K741" s="33" t="n"/>
      <c r="L741" s="56" t="n"/>
      <c r="M741" s="34">
        <f>IF(P741&lt;&gt;"OK","",IF(H741="Cancelado","",IF(H741="Concluído",K741-B741,Resumo!$H$3-B741)))</f>
      </c>
      <c r="N741" s="13">
        <f>IF(P741="","",IF(P741&lt;&gt;"OK","Revisar dados",IF(H741="Cancelado","Cancelado",IF(H741="Concluído",IF(K741&gt;J741,"Concluído em atraso","Concluído"),IF(J741&lt;Resumo!$H$3,"Atrasado",IF(J741-Resumo!$H$3&lt;=3,"Vence em até 3 dias","No prazo"))))))</f>
      </c>
      <c r="O741" s="9" t="n"/>
      <c r="P741" s="9">
        <f>IF(COUNTA(A741:L741,O741)=0,"",IFERROR(IF(AND(A741&lt;&gt;"",COUNTIF($A$6:$A$1000,A741)=1,F741&lt;&gt;"",ISNUMBER(Resumo!$H$3),ISNUMBER(B741),B741&gt;=1,B741=INT(B741),B741&lt;=Resumo!$H$3,AND(COUNTIF(Listas!$C$6:$C$105,C741)&gt;=1,C741&lt;&gt;"",COUNTIF(Listas!$A$6:$A$105,G741)=1,G741&lt;&gt;"",OR(H741="A fazer",H741="Em andamento",H741="Aguardando cliente",H741="Aguardando pagamento",H741="Concluído",H741="Cancelado"),OR(I741="Alta",I741="Média",I741="Baixa")),IF(H741="Concluído",AND(ISNUMBER(K741),K741&gt;=B741,K741&lt;=Resumo!$H$3),IF(H741="Cancelado",OR(K741="",AND(ISNUMBER(K741),K741&gt;=B741,K741&lt;=Resumo!$H$3)),K741="")),IF(H741="Cancelado",OR(J741="",AND(ISNUMBER(J741),J741&gt;=B741)),AND(ISNUMBER(J741),J741&gt;=B741)),ISNUMBER(L741),L741&gt;=0),"OK","Revisar dados"),"Revisar dados"))</f>
      </c>
    </row>
    <row r="742">
      <c r="A742" s="6"/>
      <c r="B742" s="33" t="n"/>
      <c r="C742" s="8" t="n"/>
      <c r="D742" s="9" t="n"/>
      <c r="E742" s="10" t="n"/>
      <c r="F742" s="9" t="n"/>
      <c r="G742" s="8" t="n"/>
      <c r="H742" s="8" t="n"/>
      <c r="I742" s="8" t="n"/>
      <c r="J742" s="33" t="n"/>
      <c r="K742" s="33" t="n"/>
      <c r="L742" s="56" t="n"/>
      <c r="M742" s="32">
        <f>IF(P742&lt;&gt;"OK","",IF(H742="Cancelado","",IF(H742="Concluído",K742-B742,Resumo!$H$3-B742)))</f>
      </c>
      <c r="N742" s="6">
        <f>IF(P742="","",IF(P742&lt;&gt;"OK","Revisar dados",IF(H742="Cancelado","Cancelado",IF(H742="Concluído",IF(K742&gt;J742,"Concluído em atraso","Concluído"),IF(J742&lt;Resumo!$H$3,"Atrasado",IF(J742-Resumo!$H$3&lt;=3,"Vence em até 3 dias","No prazo"))))))</f>
      </c>
      <c r="O742" s="9" t="n"/>
      <c r="P742" s="9">
        <f>IF(COUNTA(A742:L742,O742)=0,"",IFERROR(IF(AND(A742&lt;&gt;"",COUNTIF($A$6:$A$1000,A742)=1,F742&lt;&gt;"",ISNUMBER(Resumo!$H$3),ISNUMBER(B742),B742&gt;=1,B742=INT(B742),B742&lt;=Resumo!$H$3,AND(COUNTIF(Listas!$C$6:$C$105,C742)&gt;=1,C742&lt;&gt;"",COUNTIF(Listas!$A$6:$A$105,G742)=1,G742&lt;&gt;"",OR(H742="A fazer",H742="Em andamento",H742="Aguardando cliente",H742="Aguardando pagamento",H742="Concluído",H742="Cancelado"),OR(I742="Alta",I742="Média",I742="Baixa")),IF(H742="Concluído",AND(ISNUMBER(K742),K742&gt;=B742,K742&lt;=Resumo!$H$3),IF(H742="Cancelado",OR(K742="",AND(ISNUMBER(K742),K742&gt;=B742,K742&lt;=Resumo!$H$3)),K742="")),IF(H742="Cancelado",OR(J742="",AND(ISNUMBER(J742),J742&gt;=B742)),AND(ISNUMBER(J742),J742&gt;=B742)),ISNUMBER(L742),L742&gt;=0),"OK","Revisar dados"),"Revisar dados"))</f>
      </c>
    </row>
    <row r="743">
      <c r="A743" s="13"/>
      <c r="B743" s="33" t="n"/>
      <c r="C743" s="8" t="n"/>
      <c r="D743" s="9" t="n"/>
      <c r="E743" s="10" t="n"/>
      <c r="F743" s="9" t="n"/>
      <c r="G743" s="8" t="n"/>
      <c r="H743" s="8" t="n"/>
      <c r="I743" s="8" t="n"/>
      <c r="J743" s="33" t="n"/>
      <c r="K743" s="33" t="n"/>
      <c r="L743" s="56" t="n"/>
      <c r="M743" s="34">
        <f>IF(P743&lt;&gt;"OK","",IF(H743="Cancelado","",IF(H743="Concluído",K743-B743,Resumo!$H$3-B743)))</f>
      </c>
      <c r="N743" s="13">
        <f>IF(P743="","",IF(P743&lt;&gt;"OK","Revisar dados",IF(H743="Cancelado","Cancelado",IF(H743="Concluído",IF(K743&gt;J743,"Concluído em atraso","Concluído"),IF(J743&lt;Resumo!$H$3,"Atrasado",IF(J743-Resumo!$H$3&lt;=3,"Vence em até 3 dias","No prazo"))))))</f>
      </c>
      <c r="O743" s="9" t="n"/>
      <c r="P743" s="9">
        <f>IF(COUNTA(A743:L743,O743)=0,"",IFERROR(IF(AND(A743&lt;&gt;"",COUNTIF($A$6:$A$1000,A743)=1,F743&lt;&gt;"",ISNUMBER(Resumo!$H$3),ISNUMBER(B743),B743&gt;=1,B743=INT(B743),B743&lt;=Resumo!$H$3,AND(COUNTIF(Listas!$C$6:$C$105,C743)&gt;=1,C743&lt;&gt;"",COUNTIF(Listas!$A$6:$A$105,G743)=1,G743&lt;&gt;"",OR(H743="A fazer",H743="Em andamento",H743="Aguardando cliente",H743="Aguardando pagamento",H743="Concluído",H743="Cancelado"),OR(I743="Alta",I743="Média",I743="Baixa")),IF(H743="Concluído",AND(ISNUMBER(K743),K743&gt;=B743,K743&lt;=Resumo!$H$3),IF(H743="Cancelado",OR(K743="",AND(ISNUMBER(K743),K743&gt;=B743,K743&lt;=Resumo!$H$3)),K743="")),IF(H743="Cancelado",OR(J743="",AND(ISNUMBER(J743),J743&gt;=B743)),AND(ISNUMBER(J743),J743&gt;=B743)),ISNUMBER(L743),L743&gt;=0),"OK","Revisar dados"),"Revisar dados"))</f>
      </c>
    </row>
    <row r="744">
      <c r="A744" s="6"/>
      <c r="B744" s="33" t="n"/>
      <c r="C744" s="8" t="n"/>
      <c r="D744" s="9" t="n"/>
      <c r="E744" s="10" t="n"/>
      <c r="F744" s="9" t="n"/>
      <c r="G744" s="8" t="n"/>
      <c r="H744" s="8" t="n"/>
      <c r="I744" s="8" t="n"/>
      <c r="J744" s="33" t="n"/>
      <c r="K744" s="33" t="n"/>
      <c r="L744" s="56" t="n"/>
      <c r="M744" s="32">
        <f>IF(P744&lt;&gt;"OK","",IF(H744="Cancelado","",IF(H744="Concluído",K744-B744,Resumo!$H$3-B744)))</f>
      </c>
      <c r="N744" s="6">
        <f>IF(P744="","",IF(P744&lt;&gt;"OK","Revisar dados",IF(H744="Cancelado","Cancelado",IF(H744="Concluído",IF(K744&gt;J744,"Concluído em atraso","Concluído"),IF(J744&lt;Resumo!$H$3,"Atrasado",IF(J744-Resumo!$H$3&lt;=3,"Vence em até 3 dias","No prazo"))))))</f>
      </c>
      <c r="O744" s="9" t="n"/>
      <c r="P744" s="9">
        <f>IF(COUNTA(A744:L744,O744)=0,"",IFERROR(IF(AND(A744&lt;&gt;"",COUNTIF($A$6:$A$1000,A744)=1,F744&lt;&gt;"",ISNUMBER(Resumo!$H$3),ISNUMBER(B744),B744&gt;=1,B744=INT(B744),B744&lt;=Resumo!$H$3,AND(COUNTIF(Listas!$C$6:$C$105,C744)&gt;=1,C744&lt;&gt;"",COUNTIF(Listas!$A$6:$A$105,G744)=1,G744&lt;&gt;"",OR(H744="A fazer",H744="Em andamento",H744="Aguardando cliente",H744="Aguardando pagamento",H744="Concluído",H744="Cancelado"),OR(I744="Alta",I744="Média",I744="Baixa")),IF(H744="Concluído",AND(ISNUMBER(K744),K744&gt;=B744,K744&lt;=Resumo!$H$3),IF(H744="Cancelado",OR(K744="",AND(ISNUMBER(K744),K744&gt;=B744,K744&lt;=Resumo!$H$3)),K744="")),IF(H744="Cancelado",OR(J744="",AND(ISNUMBER(J744),J744&gt;=B744)),AND(ISNUMBER(J744),J744&gt;=B744)),ISNUMBER(L744),L744&gt;=0),"OK","Revisar dados"),"Revisar dados"))</f>
      </c>
    </row>
    <row r="745">
      <c r="A745" s="13"/>
      <c r="B745" s="33" t="n"/>
      <c r="C745" s="8" t="n"/>
      <c r="D745" s="9" t="n"/>
      <c r="E745" s="10" t="n"/>
      <c r="F745" s="9" t="n"/>
      <c r="G745" s="8" t="n"/>
      <c r="H745" s="8" t="n"/>
      <c r="I745" s="8" t="n"/>
      <c r="J745" s="33" t="n"/>
      <c r="K745" s="33" t="n"/>
      <c r="L745" s="56" t="n"/>
      <c r="M745" s="34">
        <f>IF(P745&lt;&gt;"OK","",IF(H745="Cancelado","",IF(H745="Concluído",K745-B745,Resumo!$H$3-B745)))</f>
      </c>
      <c r="N745" s="13">
        <f>IF(P745="","",IF(P745&lt;&gt;"OK","Revisar dados",IF(H745="Cancelado","Cancelado",IF(H745="Concluído",IF(K745&gt;J745,"Concluído em atraso","Concluído"),IF(J745&lt;Resumo!$H$3,"Atrasado",IF(J745-Resumo!$H$3&lt;=3,"Vence em até 3 dias","No prazo"))))))</f>
      </c>
      <c r="O745" s="9" t="n"/>
      <c r="P745" s="9">
        <f>IF(COUNTA(A745:L745,O745)=0,"",IFERROR(IF(AND(A745&lt;&gt;"",COUNTIF($A$6:$A$1000,A745)=1,F745&lt;&gt;"",ISNUMBER(Resumo!$H$3),ISNUMBER(B745),B745&gt;=1,B745=INT(B745),B745&lt;=Resumo!$H$3,AND(COUNTIF(Listas!$C$6:$C$105,C745)&gt;=1,C745&lt;&gt;"",COUNTIF(Listas!$A$6:$A$105,G745)=1,G745&lt;&gt;"",OR(H745="A fazer",H745="Em andamento",H745="Aguardando cliente",H745="Aguardando pagamento",H745="Concluído",H745="Cancelado"),OR(I745="Alta",I745="Média",I745="Baixa")),IF(H745="Concluído",AND(ISNUMBER(K745),K745&gt;=B745,K745&lt;=Resumo!$H$3),IF(H745="Cancelado",OR(K745="",AND(ISNUMBER(K745),K745&gt;=B745,K745&lt;=Resumo!$H$3)),K745="")),IF(H745="Cancelado",OR(J745="",AND(ISNUMBER(J745),J745&gt;=B745)),AND(ISNUMBER(J745),J745&gt;=B745)),ISNUMBER(L745),L745&gt;=0),"OK","Revisar dados"),"Revisar dados"))</f>
      </c>
    </row>
    <row r="746">
      <c r="A746" s="6"/>
      <c r="B746" s="33" t="n"/>
      <c r="C746" s="8" t="n"/>
      <c r="D746" s="9" t="n"/>
      <c r="E746" s="10" t="n"/>
      <c r="F746" s="9" t="n"/>
      <c r="G746" s="8" t="n"/>
      <c r="H746" s="8" t="n"/>
      <c r="I746" s="8" t="n"/>
      <c r="J746" s="33" t="n"/>
      <c r="K746" s="33" t="n"/>
      <c r="L746" s="56" t="n"/>
      <c r="M746" s="32">
        <f>IF(P746&lt;&gt;"OK","",IF(H746="Cancelado","",IF(H746="Concluído",K746-B746,Resumo!$H$3-B746)))</f>
      </c>
      <c r="N746" s="6">
        <f>IF(P746="","",IF(P746&lt;&gt;"OK","Revisar dados",IF(H746="Cancelado","Cancelado",IF(H746="Concluído",IF(K746&gt;J746,"Concluído em atraso","Concluído"),IF(J746&lt;Resumo!$H$3,"Atrasado",IF(J746-Resumo!$H$3&lt;=3,"Vence em até 3 dias","No prazo"))))))</f>
      </c>
      <c r="O746" s="9" t="n"/>
      <c r="P746" s="9">
        <f>IF(COUNTA(A746:L746,O746)=0,"",IFERROR(IF(AND(A746&lt;&gt;"",COUNTIF($A$6:$A$1000,A746)=1,F746&lt;&gt;"",ISNUMBER(Resumo!$H$3),ISNUMBER(B746),B746&gt;=1,B746=INT(B746),B746&lt;=Resumo!$H$3,AND(COUNTIF(Listas!$C$6:$C$105,C746)&gt;=1,C746&lt;&gt;"",COUNTIF(Listas!$A$6:$A$105,G746)=1,G746&lt;&gt;"",OR(H746="A fazer",H746="Em andamento",H746="Aguardando cliente",H746="Aguardando pagamento",H746="Concluído",H746="Cancelado"),OR(I746="Alta",I746="Média",I746="Baixa")),IF(H746="Concluído",AND(ISNUMBER(K746),K746&gt;=B746,K746&lt;=Resumo!$H$3),IF(H746="Cancelado",OR(K746="",AND(ISNUMBER(K746),K746&gt;=B746,K746&lt;=Resumo!$H$3)),K746="")),IF(H746="Cancelado",OR(J746="",AND(ISNUMBER(J746),J746&gt;=B746)),AND(ISNUMBER(J746),J746&gt;=B746)),ISNUMBER(L746),L746&gt;=0),"OK","Revisar dados"),"Revisar dados"))</f>
      </c>
    </row>
    <row r="747">
      <c r="A747" s="13"/>
      <c r="B747" s="33" t="n"/>
      <c r="C747" s="8" t="n"/>
      <c r="D747" s="9" t="n"/>
      <c r="E747" s="10" t="n"/>
      <c r="F747" s="9" t="n"/>
      <c r="G747" s="8" t="n"/>
      <c r="H747" s="8" t="n"/>
      <c r="I747" s="8" t="n"/>
      <c r="J747" s="33" t="n"/>
      <c r="K747" s="33" t="n"/>
      <c r="L747" s="56" t="n"/>
      <c r="M747" s="34">
        <f>IF(P747&lt;&gt;"OK","",IF(H747="Cancelado","",IF(H747="Concluído",K747-B747,Resumo!$H$3-B747)))</f>
      </c>
      <c r="N747" s="13">
        <f>IF(P747="","",IF(P747&lt;&gt;"OK","Revisar dados",IF(H747="Cancelado","Cancelado",IF(H747="Concluído",IF(K747&gt;J747,"Concluído em atraso","Concluído"),IF(J747&lt;Resumo!$H$3,"Atrasado",IF(J747-Resumo!$H$3&lt;=3,"Vence em até 3 dias","No prazo"))))))</f>
      </c>
      <c r="O747" s="9" t="n"/>
      <c r="P747" s="9">
        <f>IF(COUNTA(A747:L747,O747)=0,"",IFERROR(IF(AND(A747&lt;&gt;"",COUNTIF($A$6:$A$1000,A747)=1,F747&lt;&gt;"",ISNUMBER(Resumo!$H$3),ISNUMBER(B747),B747&gt;=1,B747=INT(B747),B747&lt;=Resumo!$H$3,AND(COUNTIF(Listas!$C$6:$C$105,C747)&gt;=1,C747&lt;&gt;"",COUNTIF(Listas!$A$6:$A$105,G747)=1,G747&lt;&gt;"",OR(H747="A fazer",H747="Em andamento",H747="Aguardando cliente",H747="Aguardando pagamento",H747="Concluído",H747="Cancelado"),OR(I747="Alta",I747="Média",I747="Baixa")),IF(H747="Concluído",AND(ISNUMBER(K747),K747&gt;=B747,K747&lt;=Resumo!$H$3),IF(H747="Cancelado",OR(K747="",AND(ISNUMBER(K747),K747&gt;=B747,K747&lt;=Resumo!$H$3)),K747="")),IF(H747="Cancelado",OR(J747="",AND(ISNUMBER(J747),J747&gt;=B747)),AND(ISNUMBER(J747),J747&gt;=B747)),ISNUMBER(L747),L747&gt;=0),"OK","Revisar dados"),"Revisar dados"))</f>
      </c>
    </row>
    <row r="748">
      <c r="A748" s="6"/>
      <c r="B748" s="33" t="n"/>
      <c r="C748" s="8" t="n"/>
      <c r="D748" s="9" t="n"/>
      <c r="E748" s="10" t="n"/>
      <c r="F748" s="9" t="n"/>
      <c r="G748" s="8" t="n"/>
      <c r="H748" s="8" t="n"/>
      <c r="I748" s="8" t="n"/>
      <c r="J748" s="33" t="n"/>
      <c r="K748" s="33" t="n"/>
      <c r="L748" s="56" t="n"/>
      <c r="M748" s="32">
        <f>IF(P748&lt;&gt;"OK","",IF(H748="Cancelado","",IF(H748="Concluído",K748-B748,Resumo!$H$3-B748)))</f>
      </c>
      <c r="N748" s="6">
        <f>IF(P748="","",IF(P748&lt;&gt;"OK","Revisar dados",IF(H748="Cancelado","Cancelado",IF(H748="Concluído",IF(K748&gt;J748,"Concluído em atraso","Concluído"),IF(J748&lt;Resumo!$H$3,"Atrasado",IF(J748-Resumo!$H$3&lt;=3,"Vence em até 3 dias","No prazo"))))))</f>
      </c>
      <c r="O748" s="9" t="n"/>
      <c r="P748" s="9">
        <f>IF(COUNTA(A748:L748,O748)=0,"",IFERROR(IF(AND(A748&lt;&gt;"",COUNTIF($A$6:$A$1000,A748)=1,F748&lt;&gt;"",ISNUMBER(Resumo!$H$3),ISNUMBER(B748),B748&gt;=1,B748=INT(B748),B748&lt;=Resumo!$H$3,AND(COUNTIF(Listas!$C$6:$C$105,C748)&gt;=1,C748&lt;&gt;"",COUNTIF(Listas!$A$6:$A$105,G748)=1,G748&lt;&gt;"",OR(H748="A fazer",H748="Em andamento",H748="Aguardando cliente",H748="Aguardando pagamento",H748="Concluído",H748="Cancelado"),OR(I748="Alta",I748="Média",I748="Baixa")),IF(H748="Concluído",AND(ISNUMBER(K748),K748&gt;=B748,K748&lt;=Resumo!$H$3),IF(H748="Cancelado",OR(K748="",AND(ISNUMBER(K748),K748&gt;=B748,K748&lt;=Resumo!$H$3)),K748="")),IF(H748="Cancelado",OR(J748="",AND(ISNUMBER(J748),J748&gt;=B748)),AND(ISNUMBER(J748),J748&gt;=B748)),ISNUMBER(L748),L748&gt;=0),"OK","Revisar dados"),"Revisar dados"))</f>
      </c>
    </row>
    <row r="749">
      <c r="A749" s="13"/>
      <c r="B749" s="33" t="n"/>
      <c r="C749" s="8" t="n"/>
      <c r="D749" s="9" t="n"/>
      <c r="E749" s="10" t="n"/>
      <c r="F749" s="9" t="n"/>
      <c r="G749" s="8" t="n"/>
      <c r="H749" s="8" t="n"/>
      <c r="I749" s="8" t="n"/>
      <c r="J749" s="33" t="n"/>
      <c r="K749" s="33" t="n"/>
      <c r="L749" s="56" t="n"/>
      <c r="M749" s="34">
        <f>IF(P749&lt;&gt;"OK","",IF(H749="Cancelado","",IF(H749="Concluído",K749-B749,Resumo!$H$3-B749)))</f>
      </c>
      <c r="N749" s="13">
        <f>IF(P749="","",IF(P749&lt;&gt;"OK","Revisar dados",IF(H749="Cancelado","Cancelado",IF(H749="Concluído",IF(K749&gt;J749,"Concluído em atraso","Concluído"),IF(J749&lt;Resumo!$H$3,"Atrasado",IF(J749-Resumo!$H$3&lt;=3,"Vence em até 3 dias","No prazo"))))))</f>
      </c>
      <c r="O749" s="9" t="n"/>
      <c r="P749" s="9">
        <f>IF(COUNTA(A749:L749,O749)=0,"",IFERROR(IF(AND(A749&lt;&gt;"",COUNTIF($A$6:$A$1000,A749)=1,F749&lt;&gt;"",ISNUMBER(Resumo!$H$3),ISNUMBER(B749),B749&gt;=1,B749=INT(B749),B749&lt;=Resumo!$H$3,AND(COUNTIF(Listas!$C$6:$C$105,C749)&gt;=1,C749&lt;&gt;"",COUNTIF(Listas!$A$6:$A$105,G749)=1,G749&lt;&gt;"",OR(H749="A fazer",H749="Em andamento",H749="Aguardando cliente",H749="Aguardando pagamento",H749="Concluído",H749="Cancelado"),OR(I749="Alta",I749="Média",I749="Baixa")),IF(H749="Concluído",AND(ISNUMBER(K749),K749&gt;=B749,K749&lt;=Resumo!$H$3),IF(H749="Cancelado",OR(K749="",AND(ISNUMBER(K749),K749&gt;=B749,K749&lt;=Resumo!$H$3)),K749="")),IF(H749="Cancelado",OR(J749="",AND(ISNUMBER(J749),J749&gt;=B749)),AND(ISNUMBER(J749),J749&gt;=B749)),ISNUMBER(L749),L749&gt;=0),"OK","Revisar dados"),"Revisar dados"))</f>
      </c>
    </row>
    <row r="750">
      <c r="A750" s="6"/>
      <c r="B750" s="33" t="n"/>
      <c r="C750" s="8" t="n"/>
      <c r="D750" s="9" t="n"/>
      <c r="E750" s="10" t="n"/>
      <c r="F750" s="9" t="n"/>
      <c r="G750" s="8" t="n"/>
      <c r="H750" s="8" t="n"/>
      <c r="I750" s="8" t="n"/>
      <c r="J750" s="33" t="n"/>
      <c r="K750" s="33" t="n"/>
      <c r="L750" s="56" t="n"/>
      <c r="M750" s="32">
        <f>IF(P750&lt;&gt;"OK","",IF(H750="Cancelado","",IF(H750="Concluído",K750-B750,Resumo!$H$3-B750)))</f>
      </c>
      <c r="N750" s="6">
        <f>IF(P750="","",IF(P750&lt;&gt;"OK","Revisar dados",IF(H750="Cancelado","Cancelado",IF(H750="Concluído",IF(K750&gt;J750,"Concluído em atraso","Concluído"),IF(J750&lt;Resumo!$H$3,"Atrasado",IF(J750-Resumo!$H$3&lt;=3,"Vence em até 3 dias","No prazo"))))))</f>
      </c>
      <c r="O750" s="9" t="n"/>
      <c r="P750" s="9">
        <f>IF(COUNTA(A750:L750,O750)=0,"",IFERROR(IF(AND(A750&lt;&gt;"",COUNTIF($A$6:$A$1000,A750)=1,F750&lt;&gt;"",ISNUMBER(Resumo!$H$3),ISNUMBER(B750),B750&gt;=1,B750=INT(B750),B750&lt;=Resumo!$H$3,AND(COUNTIF(Listas!$C$6:$C$105,C750)&gt;=1,C750&lt;&gt;"",COUNTIF(Listas!$A$6:$A$105,G750)=1,G750&lt;&gt;"",OR(H750="A fazer",H750="Em andamento",H750="Aguardando cliente",H750="Aguardando pagamento",H750="Concluído",H750="Cancelado"),OR(I750="Alta",I750="Média",I750="Baixa")),IF(H750="Concluído",AND(ISNUMBER(K750),K750&gt;=B750,K750&lt;=Resumo!$H$3),IF(H750="Cancelado",OR(K750="",AND(ISNUMBER(K750),K750&gt;=B750,K750&lt;=Resumo!$H$3)),K750="")),IF(H750="Cancelado",OR(J750="",AND(ISNUMBER(J750),J750&gt;=B750)),AND(ISNUMBER(J750),J750&gt;=B750)),ISNUMBER(L750),L750&gt;=0),"OK","Revisar dados"),"Revisar dados"))</f>
      </c>
    </row>
    <row r="751">
      <c r="A751" s="13"/>
      <c r="B751" s="33" t="n"/>
      <c r="C751" s="8" t="n"/>
      <c r="D751" s="9" t="n"/>
      <c r="E751" s="10" t="n"/>
      <c r="F751" s="9" t="n"/>
      <c r="G751" s="8" t="n"/>
      <c r="H751" s="8" t="n"/>
      <c r="I751" s="8" t="n"/>
      <c r="J751" s="33" t="n"/>
      <c r="K751" s="33" t="n"/>
      <c r="L751" s="56" t="n"/>
      <c r="M751" s="34">
        <f>IF(P751&lt;&gt;"OK","",IF(H751="Cancelado","",IF(H751="Concluído",K751-B751,Resumo!$H$3-B751)))</f>
      </c>
      <c r="N751" s="13">
        <f>IF(P751="","",IF(P751&lt;&gt;"OK","Revisar dados",IF(H751="Cancelado","Cancelado",IF(H751="Concluído",IF(K751&gt;J751,"Concluído em atraso","Concluído"),IF(J751&lt;Resumo!$H$3,"Atrasado",IF(J751-Resumo!$H$3&lt;=3,"Vence em até 3 dias","No prazo"))))))</f>
      </c>
      <c r="O751" s="9" t="n"/>
      <c r="P751" s="9">
        <f>IF(COUNTA(A751:L751,O751)=0,"",IFERROR(IF(AND(A751&lt;&gt;"",COUNTIF($A$6:$A$1000,A751)=1,F751&lt;&gt;"",ISNUMBER(Resumo!$H$3),ISNUMBER(B751),B751&gt;=1,B751=INT(B751),B751&lt;=Resumo!$H$3,AND(COUNTIF(Listas!$C$6:$C$105,C751)&gt;=1,C751&lt;&gt;"",COUNTIF(Listas!$A$6:$A$105,G751)=1,G751&lt;&gt;"",OR(H751="A fazer",H751="Em andamento",H751="Aguardando cliente",H751="Aguardando pagamento",H751="Concluído",H751="Cancelado"),OR(I751="Alta",I751="Média",I751="Baixa")),IF(H751="Concluído",AND(ISNUMBER(K751),K751&gt;=B751,K751&lt;=Resumo!$H$3),IF(H751="Cancelado",OR(K751="",AND(ISNUMBER(K751),K751&gt;=B751,K751&lt;=Resumo!$H$3)),K751="")),IF(H751="Cancelado",OR(J751="",AND(ISNUMBER(J751),J751&gt;=B751)),AND(ISNUMBER(J751),J751&gt;=B751)),ISNUMBER(L751),L751&gt;=0),"OK","Revisar dados"),"Revisar dados"))</f>
      </c>
    </row>
    <row r="752">
      <c r="A752" s="6"/>
      <c r="B752" s="33" t="n"/>
      <c r="C752" s="8" t="n"/>
      <c r="D752" s="9" t="n"/>
      <c r="E752" s="10" t="n"/>
      <c r="F752" s="9" t="n"/>
      <c r="G752" s="8" t="n"/>
      <c r="H752" s="8" t="n"/>
      <c r="I752" s="8" t="n"/>
      <c r="J752" s="33" t="n"/>
      <c r="K752" s="33" t="n"/>
      <c r="L752" s="56" t="n"/>
      <c r="M752" s="32">
        <f>IF(P752&lt;&gt;"OK","",IF(H752="Cancelado","",IF(H752="Concluído",K752-B752,Resumo!$H$3-B752)))</f>
      </c>
      <c r="N752" s="6">
        <f>IF(P752="","",IF(P752&lt;&gt;"OK","Revisar dados",IF(H752="Cancelado","Cancelado",IF(H752="Concluído",IF(K752&gt;J752,"Concluído em atraso","Concluído"),IF(J752&lt;Resumo!$H$3,"Atrasado",IF(J752-Resumo!$H$3&lt;=3,"Vence em até 3 dias","No prazo"))))))</f>
      </c>
      <c r="O752" s="9" t="n"/>
      <c r="P752" s="9">
        <f>IF(COUNTA(A752:L752,O752)=0,"",IFERROR(IF(AND(A752&lt;&gt;"",COUNTIF($A$6:$A$1000,A752)=1,F752&lt;&gt;"",ISNUMBER(Resumo!$H$3),ISNUMBER(B752),B752&gt;=1,B752=INT(B752),B752&lt;=Resumo!$H$3,AND(COUNTIF(Listas!$C$6:$C$105,C752)&gt;=1,C752&lt;&gt;"",COUNTIF(Listas!$A$6:$A$105,G752)=1,G752&lt;&gt;"",OR(H752="A fazer",H752="Em andamento",H752="Aguardando cliente",H752="Aguardando pagamento",H752="Concluído",H752="Cancelado"),OR(I752="Alta",I752="Média",I752="Baixa")),IF(H752="Concluído",AND(ISNUMBER(K752),K752&gt;=B752,K752&lt;=Resumo!$H$3),IF(H752="Cancelado",OR(K752="",AND(ISNUMBER(K752),K752&gt;=B752,K752&lt;=Resumo!$H$3)),K752="")),IF(H752="Cancelado",OR(J752="",AND(ISNUMBER(J752),J752&gt;=B752)),AND(ISNUMBER(J752),J752&gt;=B752)),ISNUMBER(L752),L752&gt;=0),"OK","Revisar dados"),"Revisar dados"))</f>
      </c>
    </row>
    <row r="753">
      <c r="A753" s="13"/>
      <c r="B753" s="33" t="n"/>
      <c r="C753" s="8" t="n"/>
      <c r="D753" s="9" t="n"/>
      <c r="E753" s="10" t="n"/>
      <c r="F753" s="9" t="n"/>
      <c r="G753" s="8" t="n"/>
      <c r="H753" s="8" t="n"/>
      <c r="I753" s="8" t="n"/>
      <c r="J753" s="33" t="n"/>
      <c r="K753" s="33" t="n"/>
      <c r="L753" s="56" t="n"/>
      <c r="M753" s="34">
        <f>IF(P753&lt;&gt;"OK","",IF(H753="Cancelado","",IF(H753="Concluído",K753-B753,Resumo!$H$3-B753)))</f>
      </c>
      <c r="N753" s="13">
        <f>IF(P753="","",IF(P753&lt;&gt;"OK","Revisar dados",IF(H753="Cancelado","Cancelado",IF(H753="Concluído",IF(K753&gt;J753,"Concluído em atraso","Concluído"),IF(J753&lt;Resumo!$H$3,"Atrasado",IF(J753-Resumo!$H$3&lt;=3,"Vence em até 3 dias","No prazo"))))))</f>
      </c>
      <c r="O753" s="9" t="n"/>
      <c r="P753" s="9">
        <f>IF(COUNTA(A753:L753,O753)=0,"",IFERROR(IF(AND(A753&lt;&gt;"",COUNTIF($A$6:$A$1000,A753)=1,F753&lt;&gt;"",ISNUMBER(Resumo!$H$3),ISNUMBER(B753),B753&gt;=1,B753=INT(B753),B753&lt;=Resumo!$H$3,AND(COUNTIF(Listas!$C$6:$C$105,C753)&gt;=1,C753&lt;&gt;"",COUNTIF(Listas!$A$6:$A$105,G753)=1,G753&lt;&gt;"",OR(H753="A fazer",H753="Em andamento",H753="Aguardando cliente",H753="Aguardando pagamento",H753="Concluído",H753="Cancelado"),OR(I753="Alta",I753="Média",I753="Baixa")),IF(H753="Concluído",AND(ISNUMBER(K753),K753&gt;=B753,K753&lt;=Resumo!$H$3),IF(H753="Cancelado",OR(K753="",AND(ISNUMBER(K753),K753&gt;=B753,K753&lt;=Resumo!$H$3)),K753="")),IF(H753="Cancelado",OR(J753="",AND(ISNUMBER(J753),J753&gt;=B753)),AND(ISNUMBER(J753),J753&gt;=B753)),ISNUMBER(L753),L753&gt;=0),"OK","Revisar dados"),"Revisar dados"))</f>
      </c>
    </row>
    <row r="754">
      <c r="A754" s="6"/>
      <c r="B754" s="33" t="n"/>
      <c r="C754" s="8" t="n"/>
      <c r="D754" s="9" t="n"/>
      <c r="E754" s="10" t="n"/>
      <c r="F754" s="9" t="n"/>
      <c r="G754" s="8" t="n"/>
      <c r="H754" s="8" t="n"/>
      <c r="I754" s="8" t="n"/>
      <c r="J754" s="33" t="n"/>
      <c r="K754" s="33" t="n"/>
      <c r="L754" s="56" t="n"/>
      <c r="M754" s="32">
        <f>IF(P754&lt;&gt;"OK","",IF(H754="Cancelado","",IF(H754="Concluído",K754-B754,Resumo!$H$3-B754)))</f>
      </c>
      <c r="N754" s="6">
        <f>IF(P754="","",IF(P754&lt;&gt;"OK","Revisar dados",IF(H754="Cancelado","Cancelado",IF(H754="Concluído",IF(K754&gt;J754,"Concluído em atraso","Concluído"),IF(J754&lt;Resumo!$H$3,"Atrasado",IF(J754-Resumo!$H$3&lt;=3,"Vence em até 3 dias","No prazo"))))))</f>
      </c>
      <c r="O754" s="9" t="n"/>
      <c r="P754" s="9">
        <f>IF(COUNTA(A754:L754,O754)=0,"",IFERROR(IF(AND(A754&lt;&gt;"",COUNTIF($A$6:$A$1000,A754)=1,F754&lt;&gt;"",ISNUMBER(Resumo!$H$3),ISNUMBER(B754),B754&gt;=1,B754=INT(B754),B754&lt;=Resumo!$H$3,AND(COUNTIF(Listas!$C$6:$C$105,C754)&gt;=1,C754&lt;&gt;"",COUNTIF(Listas!$A$6:$A$105,G754)=1,G754&lt;&gt;"",OR(H754="A fazer",H754="Em andamento",H754="Aguardando cliente",H754="Aguardando pagamento",H754="Concluído",H754="Cancelado"),OR(I754="Alta",I754="Média",I754="Baixa")),IF(H754="Concluído",AND(ISNUMBER(K754),K754&gt;=B754,K754&lt;=Resumo!$H$3),IF(H754="Cancelado",OR(K754="",AND(ISNUMBER(K754),K754&gt;=B754,K754&lt;=Resumo!$H$3)),K754="")),IF(H754="Cancelado",OR(J754="",AND(ISNUMBER(J754),J754&gt;=B754)),AND(ISNUMBER(J754),J754&gt;=B754)),ISNUMBER(L754),L754&gt;=0),"OK","Revisar dados"),"Revisar dados"))</f>
      </c>
    </row>
    <row r="755">
      <c r="A755" s="13"/>
      <c r="B755" s="33" t="n"/>
      <c r="C755" s="8" t="n"/>
      <c r="D755" s="9" t="n"/>
      <c r="E755" s="10" t="n"/>
      <c r="F755" s="9" t="n"/>
      <c r="G755" s="8" t="n"/>
      <c r="H755" s="8" t="n"/>
      <c r="I755" s="8" t="n"/>
      <c r="J755" s="33" t="n"/>
      <c r="K755" s="33" t="n"/>
      <c r="L755" s="56" t="n"/>
      <c r="M755" s="34">
        <f>IF(P755&lt;&gt;"OK","",IF(H755="Cancelado","",IF(H755="Concluído",K755-B755,Resumo!$H$3-B755)))</f>
      </c>
      <c r="N755" s="13">
        <f>IF(P755="","",IF(P755&lt;&gt;"OK","Revisar dados",IF(H755="Cancelado","Cancelado",IF(H755="Concluído",IF(K755&gt;J755,"Concluído em atraso","Concluído"),IF(J755&lt;Resumo!$H$3,"Atrasado",IF(J755-Resumo!$H$3&lt;=3,"Vence em até 3 dias","No prazo"))))))</f>
      </c>
      <c r="O755" s="9" t="n"/>
      <c r="P755" s="9">
        <f>IF(COUNTA(A755:L755,O755)=0,"",IFERROR(IF(AND(A755&lt;&gt;"",COUNTIF($A$6:$A$1000,A755)=1,F755&lt;&gt;"",ISNUMBER(Resumo!$H$3),ISNUMBER(B755),B755&gt;=1,B755=INT(B755),B755&lt;=Resumo!$H$3,AND(COUNTIF(Listas!$C$6:$C$105,C755)&gt;=1,C755&lt;&gt;"",COUNTIF(Listas!$A$6:$A$105,G755)=1,G755&lt;&gt;"",OR(H755="A fazer",H755="Em andamento",H755="Aguardando cliente",H755="Aguardando pagamento",H755="Concluído",H755="Cancelado"),OR(I755="Alta",I755="Média",I755="Baixa")),IF(H755="Concluído",AND(ISNUMBER(K755),K755&gt;=B755,K755&lt;=Resumo!$H$3),IF(H755="Cancelado",OR(K755="",AND(ISNUMBER(K755),K755&gt;=B755,K755&lt;=Resumo!$H$3)),K755="")),IF(H755="Cancelado",OR(J755="",AND(ISNUMBER(J755),J755&gt;=B755)),AND(ISNUMBER(J755),J755&gt;=B755)),ISNUMBER(L755),L755&gt;=0),"OK","Revisar dados"),"Revisar dados"))</f>
      </c>
    </row>
    <row r="756">
      <c r="A756" s="6"/>
      <c r="B756" s="33" t="n"/>
      <c r="C756" s="8" t="n"/>
      <c r="D756" s="9" t="n"/>
      <c r="E756" s="10" t="n"/>
      <c r="F756" s="9" t="n"/>
      <c r="G756" s="8" t="n"/>
      <c r="H756" s="8" t="n"/>
      <c r="I756" s="8" t="n"/>
      <c r="J756" s="33" t="n"/>
      <c r="K756" s="33" t="n"/>
      <c r="L756" s="56" t="n"/>
      <c r="M756" s="32">
        <f>IF(P756&lt;&gt;"OK","",IF(H756="Cancelado","",IF(H756="Concluído",K756-B756,Resumo!$H$3-B756)))</f>
      </c>
      <c r="N756" s="6">
        <f>IF(P756="","",IF(P756&lt;&gt;"OK","Revisar dados",IF(H756="Cancelado","Cancelado",IF(H756="Concluído",IF(K756&gt;J756,"Concluído em atraso","Concluído"),IF(J756&lt;Resumo!$H$3,"Atrasado",IF(J756-Resumo!$H$3&lt;=3,"Vence em até 3 dias","No prazo"))))))</f>
      </c>
      <c r="O756" s="9" t="n"/>
      <c r="P756" s="9">
        <f>IF(COUNTA(A756:L756,O756)=0,"",IFERROR(IF(AND(A756&lt;&gt;"",COUNTIF($A$6:$A$1000,A756)=1,F756&lt;&gt;"",ISNUMBER(Resumo!$H$3),ISNUMBER(B756),B756&gt;=1,B756=INT(B756),B756&lt;=Resumo!$H$3,AND(COUNTIF(Listas!$C$6:$C$105,C756)&gt;=1,C756&lt;&gt;"",COUNTIF(Listas!$A$6:$A$105,G756)=1,G756&lt;&gt;"",OR(H756="A fazer",H756="Em andamento",H756="Aguardando cliente",H756="Aguardando pagamento",H756="Concluído",H756="Cancelado"),OR(I756="Alta",I756="Média",I756="Baixa")),IF(H756="Concluído",AND(ISNUMBER(K756),K756&gt;=B756,K756&lt;=Resumo!$H$3),IF(H756="Cancelado",OR(K756="",AND(ISNUMBER(K756),K756&gt;=B756,K756&lt;=Resumo!$H$3)),K756="")),IF(H756="Cancelado",OR(J756="",AND(ISNUMBER(J756),J756&gt;=B756)),AND(ISNUMBER(J756),J756&gt;=B756)),ISNUMBER(L756),L756&gt;=0),"OK","Revisar dados"),"Revisar dados"))</f>
      </c>
    </row>
    <row r="757">
      <c r="A757" s="13"/>
      <c r="B757" s="33" t="n"/>
      <c r="C757" s="8" t="n"/>
      <c r="D757" s="9" t="n"/>
      <c r="E757" s="10" t="n"/>
      <c r="F757" s="9" t="n"/>
      <c r="G757" s="8" t="n"/>
      <c r="H757" s="8" t="n"/>
      <c r="I757" s="8" t="n"/>
      <c r="J757" s="33" t="n"/>
      <c r="K757" s="33" t="n"/>
      <c r="L757" s="56" t="n"/>
      <c r="M757" s="34">
        <f>IF(P757&lt;&gt;"OK","",IF(H757="Cancelado","",IF(H757="Concluído",K757-B757,Resumo!$H$3-B757)))</f>
      </c>
      <c r="N757" s="13">
        <f>IF(P757="","",IF(P757&lt;&gt;"OK","Revisar dados",IF(H757="Cancelado","Cancelado",IF(H757="Concluído",IF(K757&gt;J757,"Concluído em atraso","Concluído"),IF(J757&lt;Resumo!$H$3,"Atrasado",IF(J757-Resumo!$H$3&lt;=3,"Vence em até 3 dias","No prazo"))))))</f>
      </c>
      <c r="O757" s="9" t="n"/>
      <c r="P757" s="9">
        <f>IF(COUNTA(A757:L757,O757)=0,"",IFERROR(IF(AND(A757&lt;&gt;"",COUNTIF($A$6:$A$1000,A757)=1,F757&lt;&gt;"",ISNUMBER(Resumo!$H$3),ISNUMBER(B757),B757&gt;=1,B757=INT(B757),B757&lt;=Resumo!$H$3,AND(COUNTIF(Listas!$C$6:$C$105,C757)&gt;=1,C757&lt;&gt;"",COUNTIF(Listas!$A$6:$A$105,G757)=1,G757&lt;&gt;"",OR(H757="A fazer",H757="Em andamento",H757="Aguardando cliente",H757="Aguardando pagamento",H757="Concluído",H757="Cancelado"),OR(I757="Alta",I757="Média",I757="Baixa")),IF(H757="Concluído",AND(ISNUMBER(K757),K757&gt;=B757,K757&lt;=Resumo!$H$3),IF(H757="Cancelado",OR(K757="",AND(ISNUMBER(K757),K757&gt;=B757,K757&lt;=Resumo!$H$3)),K757="")),IF(H757="Cancelado",OR(J757="",AND(ISNUMBER(J757),J757&gt;=B757)),AND(ISNUMBER(J757),J757&gt;=B757)),ISNUMBER(L757),L757&gt;=0),"OK","Revisar dados"),"Revisar dados"))</f>
      </c>
    </row>
    <row r="758">
      <c r="A758" s="6"/>
      <c r="B758" s="33" t="n"/>
      <c r="C758" s="8" t="n"/>
      <c r="D758" s="9" t="n"/>
      <c r="E758" s="10" t="n"/>
      <c r="F758" s="9" t="n"/>
      <c r="G758" s="8" t="n"/>
      <c r="H758" s="8" t="n"/>
      <c r="I758" s="8" t="n"/>
      <c r="J758" s="33" t="n"/>
      <c r="K758" s="33" t="n"/>
      <c r="L758" s="56" t="n"/>
      <c r="M758" s="32">
        <f>IF(P758&lt;&gt;"OK","",IF(H758="Cancelado","",IF(H758="Concluído",K758-B758,Resumo!$H$3-B758)))</f>
      </c>
      <c r="N758" s="6">
        <f>IF(P758="","",IF(P758&lt;&gt;"OK","Revisar dados",IF(H758="Cancelado","Cancelado",IF(H758="Concluído",IF(K758&gt;J758,"Concluído em atraso","Concluído"),IF(J758&lt;Resumo!$H$3,"Atrasado",IF(J758-Resumo!$H$3&lt;=3,"Vence em até 3 dias","No prazo"))))))</f>
      </c>
      <c r="O758" s="9" t="n"/>
      <c r="P758" s="9">
        <f>IF(COUNTA(A758:L758,O758)=0,"",IFERROR(IF(AND(A758&lt;&gt;"",COUNTIF($A$6:$A$1000,A758)=1,F758&lt;&gt;"",ISNUMBER(Resumo!$H$3),ISNUMBER(B758),B758&gt;=1,B758=INT(B758),B758&lt;=Resumo!$H$3,AND(COUNTIF(Listas!$C$6:$C$105,C758)&gt;=1,C758&lt;&gt;"",COUNTIF(Listas!$A$6:$A$105,G758)=1,G758&lt;&gt;"",OR(H758="A fazer",H758="Em andamento",H758="Aguardando cliente",H758="Aguardando pagamento",H758="Concluído",H758="Cancelado"),OR(I758="Alta",I758="Média",I758="Baixa")),IF(H758="Concluído",AND(ISNUMBER(K758),K758&gt;=B758,K758&lt;=Resumo!$H$3),IF(H758="Cancelado",OR(K758="",AND(ISNUMBER(K758),K758&gt;=B758,K758&lt;=Resumo!$H$3)),K758="")),IF(H758="Cancelado",OR(J758="",AND(ISNUMBER(J758),J758&gt;=B758)),AND(ISNUMBER(J758),J758&gt;=B758)),ISNUMBER(L758),L758&gt;=0),"OK","Revisar dados"),"Revisar dados"))</f>
      </c>
    </row>
    <row r="759">
      <c r="A759" s="13"/>
      <c r="B759" s="33" t="n"/>
      <c r="C759" s="8" t="n"/>
      <c r="D759" s="9" t="n"/>
      <c r="E759" s="10" t="n"/>
      <c r="F759" s="9" t="n"/>
      <c r="G759" s="8" t="n"/>
      <c r="H759" s="8" t="n"/>
      <c r="I759" s="8" t="n"/>
      <c r="J759" s="33" t="n"/>
      <c r="K759" s="33" t="n"/>
      <c r="L759" s="56" t="n"/>
      <c r="M759" s="34">
        <f>IF(P759&lt;&gt;"OK","",IF(H759="Cancelado","",IF(H759="Concluído",K759-B759,Resumo!$H$3-B759)))</f>
      </c>
      <c r="N759" s="13">
        <f>IF(P759="","",IF(P759&lt;&gt;"OK","Revisar dados",IF(H759="Cancelado","Cancelado",IF(H759="Concluído",IF(K759&gt;J759,"Concluído em atraso","Concluído"),IF(J759&lt;Resumo!$H$3,"Atrasado",IF(J759-Resumo!$H$3&lt;=3,"Vence em até 3 dias","No prazo"))))))</f>
      </c>
      <c r="O759" s="9" t="n"/>
      <c r="P759" s="9">
        <f>IF(COUNTA(A759:L759,O759)=0,"",IFERROR(IF(AND(A759&lt;&gt;"",COUNTIF($A$6:$A$1000,A759)=1,F759&lt;&gt;"",ISNUMBER(Resumo!$H$3),ISNUMBER(B759),B759&gt;=1,B759=INT(B759),B759&lt;=Resumo!$H$3,AND(COUNTIF(Listas!$C$6:$C$105,C759)&gt;=1,C759&lt;&gt;"",COUNTIF(Listas!$A$6:$A$105,G759)=1,G759&lt;&gt;"",OR(H759="A fazer",H759="Em andamento",H759="Aguardando cliente",H759="Aguardando pagamento",H759="Concluído",H759="Cancelado"),OR(I759="Alta",I759="Média",I759="Baixa")),IF(H759="Concluído",AND(ISNUMBER(K759),K759&gt;=B759,K759&lt;=Resumo!$H$3),IF(H759="Cancelado",OR(K759="",AND(ISNUMBER(K759),K759&gt;=B759,K759&lt;=Resumo!$H$3)),K759="")),IF(H759="Cancelado",OR(J759="",AND(ISNUMBER(J759),J759&gt;=B759)),AND(ISNUMBER(J759),J759&gt;=B759)),ISNUMBER(L759),L759&gt;=0),"OK","Revisar dados"),"Revisar dados"))</f>
      </c>
    </row>
    <row r="760">
      <c r="A760" s="6"/>
      <c r="B760" s="33" t="n"/>
      <c r="C760" s="8" t="n"/>
      <c r="D760" s="9" t="n"/>
      <c r="E760" s="10" t="n"/>
      <c r="F760" s="9" t="n"/>
      <c r="G760" s="8" t="n"/>
      <c r="H760" s="8" t="n"/>
      <c r="I760" s="8" t="n"/>
      <c r="J760" s="33" t="n"/>
      <c r="K760" s="33" t="n"/>
      <c r="L760" s="56" t="n"/>
      <c r="M760" s="32">
        <f>IF(P760&lt;&gt;"OK","",IF(H760="Cancelado","",IF(H760="Concluído",K760-B760,Resumo!$H$3-B760)))</f>
      </c>
      <c r="N760" s="6">
        <f>IF(P760="","",IF(P760&lt;&gt;"OK","Revisar dados",IF(H760="Cancelado","Cancelado",IF(H760="Concluído",IF(K760&gt;J760,"Concluído em atraso","Concluído"),IF(J760&lt;Resumo!$H$3,"Atrasado",IF(J760-Resumo!$H$3&lt;=3,"Vence em até 3 dias","No prazo"))))))</f>
      </c>
      <c r="O760" s="9" t="n"/>
      <c r="P760" s="9">
        <f>IF(COUNTA(A760:L760,O760)=0,"",IFERROR(IF(AND(A760&lt;&gt;"",COUNTIF($A$6:$A$1000,A760)=1,F760&lt;&gt;"",ISNUMBER(Resumo!$H$3),ISNUMBER(B760),B760&gt;=1,B760=INT(B760),B760&lt;=Resumo!$H$3,AND(COUNTIF(Listas!$C$6:$C$105,C760)&gt;=1,C760&lt;&gt;"",COUNTIF(Listas!$A$6:$A$105,G760)=1,G760&lt;&gt;"",OR(H760="A fazer",H760="Em andamento",H760="Aguardando cliente",H760="Aguardando pagamento",H760="Concluído",H760="Cancelado"),OR(I760="Alta",I760="Média",I760="Baixa")),IF(H760="Concluído",AND(ISNUMBER(K760),K760&gt;=B760,K760&lt;=Resumo!$H$3),IF(H760="Cancelado",OR(K760="",AND(ISNUMBER(K760),K760&gt;=B760,K760&lt;=Resumo!$H$3)),K760="")),IF(H760="Cancelado",OR(J760="",AND(ISNUMBER(J760),J760&gt;=B760)),AND(ISNUMBER(J760),J760&gt;=B760)),ISNUMBER(L760),L760&gt;=0),"OK","Revisar dados"),"Revisar dados"))</f>
      </c>
    </row>
    <row r="761">
      <c r="A761" s="13"/>
      <c r="B761" s="33" t="n"/>
      <c r="C761" s="8" t="n"/>
      <c r="D761" s="9" t="n"/>
      <c r="E761" s="10" t="n"/>
      <c r="F761" s="9" t="n"/>
      <c r="G761" s="8" t="n"/>
      <c r="H761" s="8" t="n"/>
      <c r="I761" s="8" t="n"/>
      <c r="J761" s="33" t="n"/>
      <c r="K761" s="33" t="n"/>
      <c r="L761" s="56" t="n"/>
      <c r="M761" s="34">
        <f>IF(P761&lt;&gt;"OK","",IF(H761="Cancelado","",IF(H761="Concluído",K761-B761,Resumo!$H$3-B761)))</f>
      </c>
      <c r="N761" s="13">
        <f>IF(P761="","",IF(P761&lt;&gt;"OK","Revisar dados",IF(H761="Cancelado","Cancelado",IF(H761="Concluído",IF(K761&gt;J761,"Concluído em atraso","Concluído"),IF(J761&lt;Resumo!$H$3,"Atrasado",IF(J761-Resumo!$H$3&lt;=3,"Vence em até 3 dias","No prazo"))))))</f>
      </c>
      <c r="O761" s="9" t="n"/>
      <c r="P761" s="9">
        <f>IF(COUNTA(A761:L761,O761)=0,"",IFERROR(IF(AND(A761&lt;&gt;"",COUNTIF($A$6:$A$1000,A761)=1,F761&lt;&gt;"",ISNUMBER(Resumo!$H$3),ISNUMBER(B761),B761&gt;=1,B761=INT(B761),B761&lt;=Resumo!$H$3,AND(COUNTIF(Listas!$C$6:$C$105,C761)&gt;=1,C761&lt;&gt;"",COUNTIF(Listas!$A$6:$A$105,G761)=1,G761&lt;&gt;"",OR(H761="A fazer",H761="Em andamento",H761="Aguardando cliente",H761="Aguardando pagamento",H761="Concluído",H761="Cancelado"),OR(I761="Alta",I761="Média",I761="Baixa")),IF(H761="Concluído",AND(ISNUMBER(K761),K761&gt;=B761,K761&lt;=Resumo!$H$3),IF(H761="Cancelado",OR(K761="",AND(ISNUMBER(K761),K761&gt;=B761,K761&lt;=Resumo!$H$3)),K761="")),IF(H761="Cancelado",OR(J761="",AND(ISNUMBER(J761),J761&gt;=B761)),AND(ISNUMBER(J761),J761&gt;=B761)),ISNUMBER(L761),L761&gt;=0),"OK","Revisar dados"),"Revisar dados"))</f>
      </c>
    </row>
    <row r="762">
      <c r="A762" s="6"/>
      <c r="B762" s="33" t="n"/>
      <c r="C762" s="8" t="n"/>
      <c r="D762" s="9" t="n"/>
      <c r="E762" s="10" t="n"/>
      <c r="F762" s="9" t="n"/>
      <c r="G762" s="8" t="n"/>
      <c r="H762" s="8" t="n"/>
      <c r="I762" s="8" t="n"/>
      <c r="J762" s="33" t="n"/>
      <c r="K762" s="33" t="n"/>
      <c r="L762" s="56" t="n"/>
      <c r="M762" s="32">
        <f>IF(P762&lt;&gt;"OK","",IF(H762="Cancelado","",IF(H762="Concluído",K762-B762,Resumo!$H$3-B762)))</f>
      </c>
      <c r="N762" s="6">
        <f>IF(P762="","",IF(P762&lt;&gt;"OK","Revisar dados",IF(H762="Cancelado","Cancelado",IF(H762="Concluído",IF(K762&gt;J762,"Concluído em atraso","Concluído"),IF(J762&lt;Resumo!$H$3,"Atrasado",IF(J762-Resumo!$H$3&lt;=3,"Vence em até 3 dias","No prazo"))))))</f>
      </c>
      <c r="O762" s="9" t="n"/>
      <c r="P762" s="9">
        <f>IF(COUNTA(A762:L762,O762)=0,"",IFERROR(IF(AND(A762&lt;&gt;"",COUNTIF($A$6:$A$1000,A762)=1,F762&lt;&gt;"",ISNUMBER(Resumo!$H$3),ISNUMBER(B762),B762&gt;=1,B762=INT(B762),B762&lt;=Resumo!$H$3,AND(COUNTIF(Listas!$C$6:$C$105,C762)&gt;=1,C762&lt;&gt;"",COUNTIF(Listas!$A$6:$A$105,G762)=1,G762&lt;&gt;"",OR(H762="A fazer",H762="Em andamento",H762="Aguardando cliente",H762="Aguardando pagamento",H762="Concluído",H762="Cancelado"),OR(I762="Alta",I762="Média",I762="Baixa")),IF(H762="Concluído",AND(ISNUMBER(K762),K762&gt;=B762,K762&lt;=Resumo!$H$3),IF(H762="Cancelado",OR(K762="",AND(ISNUMBER(K762),K762&gt;=B762,K762&lt;=Resumo!$H$3)),K762="")),IF(H762="Cancelado",OR(J762="",AND(ISNUMBER(J762),J762&gt;=B762)),AND(ISNUMBER(J762),J762&gt;=B762)),ISNUMBER(L762),L762&gt;=0),"OK","Revisar dados"),"Revisar dados"))</f>
      </c>
    </row>
    <row r="763">
      <c r="A763" s="13"/>
      <c r="B763" s="33" t="n"/>
      <c r="C763" s="8" t="n"/>
      <c r="D763" s="9" t="n"/>
      <c r="E763" s="10" t="n"/>
      <c r="F763" s="9" t="n"/>
      <c r="G763" s="8" t="n"/>
      <c r="H763" s="8" t="n"/>
      <c r="I763" s="8" t="n"/>
      <c r="J763" s="33" t="n"/>
      <c r="K763" s="33" t="n"/>
      <c r="L763" s="56" t="n"/>
      <c r="M763" s="34">
        <f>IF(P763&lt;&gt;"OK","",IF(H763="Cancelado","",IF(H763="Concluído",K763-B763,Resumo!$H$3-B763)))</f>
      </c>
      <c r="N763" s="13">
        <f>IF(P763="","",IF(P763&lt;&gt;"OK","Revisar dados",IF(H763="Cancelado","Cancelado",IF(H763="Concluído",IF(K763&gt;J763,"Concluído em atraso","Concluído"),IF(J763&lt;Resumo!$H$3,"Atrasado",IF(J763-Resumo!$H$3&lt;=3,"Vence em até 3 dias","No prazo"))))))</f>
      </c>
      <c r="O763" s="9" t="n"/>
      <c r="P763" s="9">
        <f>IF(COUNTA(A763:L763,O763)=0,"",IFERROR(IF(AND(A763&lt;&gt;"",COUNTIF($A$6:$A$1000,A763)=1,F763&lt;&gt;"",ISNUMBER(Resumo!$H$3),ISNUMBER(B763),B763&gt;=1,B763=INT(B763),B763&lt;=Resumo!$H$3,AND(COUNTIF(Listas!$C$6:$C$105,C763)&gt;=1,C763&lt;&gt;"",COUNTIF(Listas!$A$6:$A$105,G763)=1,G763&lt;&gt;"",OR(H763="A fazer",H763="Em andamento",H763="Aguardando cliente",H763="Aguardando pagamento",H763="Concluído",H763="Cancelado"),OR(I763="Alta",I763="Média",I763="Baixa")),IF(H763="Concluído",AND(ISNUMBER(K763),K763&gt;=B763,K763&lt;=Resumo!$H$3),IF(H763="Cancelado",OR(K763="",AND(ISNUMBER(K763),K763&gt;=B763,K763&lt;=Resumo!$H$3)),K763="")),IF(H763="Cancelado",OR(J763="",AND(ISNUMBER(J763),J763&gt;=B763)),AND(ISNUMBER(J763),J763&gt;=B763)),ISNUMBER(L763),L763&gt;=0),"OK","Revisar dados"),"Revisar dados"))</f>
      </c>
    </row>
    <row r="764">
      <c r="A764" s="6"/>
      <c r="B764" s="33" t="n"/>
      <c r="C764" s="8" t="n"/>
      <c r="D764" s="9" t="n"/>
      <c r="E764" s="10" t="n"/>
      <c r="F764" s="9" t="n"/>
      <c r="G764" s="8" t="n"/>
      <c r="H764" s="8" t="n"/>
      <c r="I764" s="8" t="n"/>
      <c r="J764" s="33" t="n"/>
      <c r="K764" s="33" t="n"/>
      <c r="L764" s="56" t="n"/>
      <c r="M764" s="32">
        <f>IF(P764&lt;&gt;"OK","",IF(H764="Cancelado","",IF(H764="Concluído",K764-B764,Resumo!$H$3-B764)))</f>
      </c>
      <c r="N764" s="6">
        <f>IF(P764="","",IF(P764&lt;&gt;"OK","Revisar dados",IF(H764="Cancelado","Cancelado",IF(H764="Concluído",IF(K764&gt;J764,"Concluído em atraso","Concluído"),IF(J764&lt;Resumo!$H$3,"Atrasado",IF(J764-Resumo!$H$3&lt;=3,"Vence em até 3 dias","No prazo"))))))</f>
      </c>
      <c r="O764" s="9" t="n"/>
      <c r="P764" s="9">
        <f>IF(COUNTA(A764:L764,O764)=0,"",IFERROR(IF(AND(A764&lt;&gt;"",COUNTIF($A$6:$A$1000,A764)=1,F764&lt;&gt;"",ISNUMBER(Resumo!$H$3),ISNUMBER(B764),B764&gt;=1,B764=INT(B764),B764&lt;=Resumo!$H$3,AND(COUNTIF(Listas!$C$6:$C$105,C764)&gt;=1,C764&lt;&gt;"",COUNTIF(Listas!$A$6:$A$105,G764)=1,G764&lt;&gt;"",OR(H764="A fazer",H764="Em andamento",H764="Aguardando cliente",H764="Aguardando pagamento",H764="Concluído",H764="Cancelado"),OR(I764="Alta",I764="Média",I764="Baixa")),IF(H764="Concluído",AND(ISNUMBER(K764),K764&gt;=B764,K764&lt;=Resumo!$H$3),IF(H764="Cancelado",OR(K764="",AND(ISNUMBER(K764),K764&gt;=B764,K764&lt;=Resumo!$H$3)),K764="")),IF(H764="Cancelado",OR(J764="",AND(ISNUMBER(J764),J764&gt;=B764)),AND(ISNUMBER(J764),J764&gt;=B764)),ISNUMBER(L764),L764&gt;=0),"OK","Revisar dados"),"Revisar dados"))</f>
      </c>
    </row>
    <row r="765">
      <c r="A765" s="13"/>
      <c r="B765" s="33" t="n"/>
      <c r="C765" s="8" t="n"/>
      <c r="D765" s="9" t="n"/>
      <c r="E765" s="10" t="n"/>
      <c r="F765" s="9" t="n"/>
      <c r="G765" s="8" t="n"/>
      <c r="H765" s="8" t="n"/>
      <c r="I765" s="8" t="n"/>
      <c r="J765" s="33" t="n"/>
      <c r="K765" s="33" t="n"/>
      <c r="L765" s="56" t="n"/>
      <c r="M765" s="34">
        <f>IF(P765&lt;&gt;"OK","",IF(H765="Cancelado","",IF(H765="Concluído",K765-B765,Resumo!$H$3-B765)))</f>
      </c>
      <c r="N765" s="13">
        <f>IF(P765="","",IF(P765&lt;&gt;"OK","Revisar dados",IF(H765="Cancelado","Cancelado",IF(H765="Concluído",IF(K765&gt;J765,"Concluído em atraso","Concluído"),IF(J765&lt;Resumo!$H$3,"Atrasado",IF(J765-Resumo!$H$3&lt;=3,"Vence em até 3 dias","No prazo"))))))</f>
      </c>
      <c r="O765" s="9" t="n"/>
      <c r="P765" s="9">
        <f>IF(COUNTA(A765:L765,O765)=0,"",IFERROR(IF(AND(A765&lt;&gt;"",COUNTIF($A$6:$A$1000,A765)=1,F765&lt;&gt;"",ISNUMBER(Resumo!$H$3),ISNUMBER(B765),B765&gt;=1,B765=INT(B765),B765&lt;=Resumo!$H$3,AND(COUNTIF(Listas!$C$6:$C$105,C765)&gt;=1,C765&lt;&gt;"",COUNTIF(Listas!$A$6:$A$105,G765)=1,G765&lt;&gt;"",OR(H765="A fazer",H765="Em andamento",H765="Aguardando cliente",H765="Aguardando pagamento",H765="Concluído",H765="Cancelado"),OR(I765="Alta",I765="Média",I765="Baixa")),IF(H765="Concluído",AND(ISNUMBER(K765),K765&gt;=B765,K765&lt;=Resumo!$H$3),IF(H765="Cancelado",OR(K765="",AND(ISNUMBER(K765),K765&gt;=B765,K765&lt;=Resumo!$H$3)),K765="")),IF(H765="Cancelado",OR(J765="",AND(ISNUMBER(J765),J765&gt;=B765)),AND(ISNUMBER(J765),J765&gt;=B765)),ISNUMBER(L765),L765&gt;=0),"OK","Revisar dados"),"Revisar dados"))</f>
      </c>
    </row>
    <row r="766">
      <c r="A766" s="6"/>
      <c r="B766" s="33" t="n"/>
      <c r="C766" s="8" t="n"/>
      <c r="D766" s="9" t="n"/>
      <c r="E766" s="10" t="n"/>
      <c r="F766" s="9" t="n"/>
      <c r="G766" s="8" t="n"/>
      <c r="H766" s="8" t="n"/>
      <c r="I766" s="8" t="n"/>
      <c r="J766" s="33" t="n"/>
      <c r="K766" s="33" t="n"/>
      <c r="L766" s="56" t="n"/>
      <c r="M766" s="32">
        <f>IF(P766&lt;&gt;"OK","",IF(H766="Cancelado","",IF(H766="Concluído",K766-B766,Resumo!$H$3-B766)))</f>
      </c>
      <c r="N766" s="6">
        <f>IF(P766="","",IF(P766&lt;&gt;"OK","Revisar dados",IF(H766="Cancelado","Cancelado",IF(H766="Concluído",IF(K766&gt;J766,"Concluído em atraso","Concluído"),IF(J766&lt;Resumo!$H$3,"Atrasado",IF(J766-Resumo!$H$3&lt;=3,"Vence em até 3 dias","No prazo"))))))</f>
      </c>
      <c r="O766" s="9" t="n"/>
      <c r="P766" s="9">
        <f>IF(COUNTA(A766:L766,O766)=0,"",IFERROR(IF(AND(A766&lt;&gt;"",COUNTIF($A$6:$A$1000,A766)=1,F766&lt;&gt;"",ISNUMBER(Resumo!$H$3),ISNUMBER(B766),B766&gt;=1,B766=INT(B766),B766&lt;=Resumo!$H$3,AND(COUNTIF(Listas!$C$6:$C$105,C766)&gt;=1,C766&lt;&gt;"",COUNTIF(Listas!$A$6:$A$105,G766)=1,G766&lt;&gt;"",OR(H766="A fazer",H766="Em andamento",H766="Aguardando cliente",H766="Aguardando pagamento",H766="Concluído",H766="Cancelado"),OR(I766="Alta",I766="Média",I766="Baixa")),IF(H766="Concluído",AND(ISNUMBER(K766),K766&gt;=B766,K766&lt;=Resumo!$H$3),IF(H766="Cancelado",OR(K766="",AND(ISNUMBER(K766),K766&gt;=B766,K766&lt;=Resumo!$H$3)),K766="")),IF(H766="Cancelado",OR(J766="",AND(ISNUMBER(J766),J766&gt;=B766)),AND(ISNUMBER(J766),J766&gt;=B766)),ISNUMBER(L766),L766&gt;=0),"OK","Revisar dados"),"Revisar dados"))</f>
      </c>
    </row>
    <row r="767">
      <c r="A767" s="13"/>
      <c r="B767" s="33" t="n"/>
      <c r="C767" s="8" t="n"/>
      <c r="D767" s="9" t="n"/>
      <c r="E767" s="10" t="n"/>
      <c r="F767" s="9" t="n"/>
      <c r="G767" s="8" t="n"/>
      <c r="H767" s="8" t="n"/>
      <c r="I767" s="8" t="n"/>
      <c r="J767" s="33" t="n"/>
      <c r="K767" s="33" t="n"/>
      <c r="L767" s="56" t="n"/>
      <c r="M767" s="34">
        <f>IF(P767&lt;&gt;"OK","",IF(H767="Cancelado","",IF(H767="Concluído",K767-B767,Resumo!$H$3-B767)))</f>
      </c>
      <c r="N767" s="13">
        <f>IF(P767="","",IF(P767&lt;&gt;"OK","Revisar dados",IF(H767="Cancelado","Cancelado",IF(H767="Concluído",IF(K767&gt;J767,"Concluído em atraso","Concluído"),IF(J767&lt;Resumo!$H$3,"Atrasado",IF(J767-Resumo!$H$3&lt;=3,"Vence em até 3 dias","No prazo"))))))</f>
      </c>
      <c r="O767" s="9" t="n"/>
      <c r="P767" s="9">
        <f>IF(COUNTA(A767:L767,O767)=0,"",IFERROR(IF(AND(A767&lt;&gt;"",COUNTIF($A$6:$A$1000,A767)=1,F767&lt;&gt;"",ISNUMBER(Resumo!$H$3),ISNUMBER(B767),B767&gt;=1,B767=INT(B767),B767&lt;=Resumo!$H$3,AND(COUNTIF(Listas!$C$6:$C$105,C767)&gt;=1,C767&lt;&gt;"",COUNTIF(Listas!$A$6:$A$105,G767)=1,G767&lt;&gt;"",OR(H767="A fazer",H767="Em andamento",H767="Aguardando cliente",H767="Aguardando pagamento",H767="Concluído",H767="Cancelado"),OR(I767="Alta",I767="Média",I767="Baixa")),IF(H767="Concluído",AND(ISNUMBER(K767),K767&gt;=B767,K767&lt;=Resumo!$H$3),IF(H767="Cancelado",OR(K767="",AND(ISNUMBER(K767),K767&gt;=B767,K767&lt;=Resumo!$H$3)),K767="")),IF(H767="Cancelado",OR(J767="",AND(ISNUMBER(J767),J767&gt;=B767)),AND(ISNUMBER(J767),J767&gt;=B767)),ISNUMBER(L767),L767&gt;=0),"OK","Revisar dados"),"Revisar dados"))</f>
      </c>
    </row>
    <row r="768">
      <c r="A768" s="6"/>
      <c r="B768" s="33" t="n"/>
      <c r="C768" s="8" t="n"/>
      <c r="D768" s="9" t="n"/>
      <c r="E768" s="10" t="n"/>
      <c r="F768" s="9" t="n"/>
      <c r="G768" s="8" t="n"/>
      <c r="H768" s="8" t="n"/>
      <c r="I768" s="8" t="n"/>
      <c r="J768" s="33" t="n"/>
      <c r="K768" s="33" t="n"/>
      <c r="L768" s="56" t="n"/>
      <c r="M768" s="32">
        <f>IF(P768&lt;&gt;"OK","",IF(H768="Cancelado","",IF(H768="Concluído",K768-B768,Resumo!$H$3-B768)))</f>
      </c>
      <c r="N768" s="6">
        <f>IF(P768="","",IF(P768&lt;&gt;"OK","Revisar dados",IF(H768="Cancelado","Cancelado",IF(H768="Concluído",IF(K768&gt;J768,"Concluído em atraso","Concluído"),IF(J768&lt;Resumo!$H$3,"Atrasado",IF(J768-Resumo!$H$3&lt;=3,"Vence em até 3 dias","No prazo"))))))</f>
      </c>
      <c r="O768" s="9" t="n"/>
      <c r="P768" s="9">
        <f>IF(COUNTA(A768:L768,O768)=0,"",IFERROR(IF(AND(A768&lt;&gt;"",COUNTIF($A$6:$A$1000,A768)=1,F768&lt;&gt;"",ISNUMBER(Resumo!$H$3),ISNUMBER(B768),B768&gt;=1,B768=INT(B768),B768&lt;=Resumo!$H$3,AND(COUNTIF(Listas!$C$6:$C$105,C768)&gt;=1,C768&lt;&gt;"",COUNTIF(Listas!$A$6:$A$105,G768)=1,G768&lt;&gt;"",OR(H768="A fazer",H768="Em andamento",H768="Aguardando cliente",H768="Aguardando pagamento",H768="Concluído",H768="Cancelado"),OR(I768="Alta",I768="Média",I768="Baixa")),IF(H768="Concluído",AND(ISNUMBER(K768),K768&gt;=B768,K768&lt;=Resumo!$H$3),IF(H768="Cancelado",OR(K768="",AND(ISNUMBER(K768),K768&gt;=B768,K768&lt;=Resumo!$H$3)),K768="")),IF(H768="Cancelado",OR(J768="",AND(ISNUMBER(J768),J768&gt;=B768)),AND(ISNUMBER(J768),J768&gt;=B768)),ISNUMBER(L768),L768&gt;=0),"OK","Revisar dados"),"Revisar dados"))</f>
      </c>
    </row>
    <row r="769">
      <c r="A769" s="13"/>
      <c r="B769" s="33" t="n"/>
      <c r="C769" s="8" t="n"/>
      <c r="D769" s="9" t="n"/>
      <c r="E769" s="10" t="n"/>
      <c r="F769" s="9" t="n"/>
      <c r="G769" s="8" t="n"/>
      <c r="H769" s="8" t="n"/>
      <c r="I769" s="8" t="n"/>
      <c r="J769" s="33" t="n"/>
      <c r="K769" s="33" t="n"/>
      <c r="L769" s="56" t="n"/>
      <c r="M769" s="34">
        <f>IF(P769&lt;&gt;"OK","",IF(H769="Cancelado","",IF(H769="Concluído",K769-B769,Resumo!$H$3-B769)))</f>
      </c>
      <c r="N769" s="13">
        <f>IF(P769="","",IF(P769&lt;&gt;"OK","Revisar dados",IF(H769="Cancelado","Cancelado",IF(H769="Concluído",IF(K769&gt;J769,"Concluído em atraso","Concluído"),IF(J769&lt;Resumo!$H$3,"Atrasado",IF(J769-Resumo!$H$3&lt;=3,"Vence em até 3 dias","No prazo"))))))</f>
      </c>
      <c r="O769" s="9" t="n"/>
      <c r="P769" s="9">
        <f>IF(COUNTA(A769:L769,O769)=0,"",IFERROR(IF(AND(A769&lt;&gt;"",COUNTIF($A$6:$A$1000,A769)=1,F769&lt;&gt;"",ISNUMBER(Resumo!$H$3),ISNUMBER(B769),B769&gt;=1,B769=INT(B769),B769&lt;=Resumo!$H$3,AND(COUNTIF(Listas!$C$6:$C$105,C769)&gt;=1,C769&lt;&gt;"",COUNTIF(Listas!$A$6:$A$105,G769)=1,G769&lt;&gt;"",OR(H769="A fazer",H769="Em andamento",H769="Aguardando cliente",H769="Aguardando pagamento",H769="Concluído",H769="Cancelado"),OR(I769="Alta",I769="Média",I769="Baixa")),IF(H769="Concluído",AND(ISNUMBER(K769),K769&gt;=B769,K769&lt;=Resumo!$H$3),IF(H769="Cancelado",OR(K769="",AND(ISNUMBER(K769),K769&gt;=B769,K769&lt;=Resumo!$H$3)),K769="")),IF(H769="Cancelado",OR(J769="",AND(ISNUMBER(J769),J769&gt;=B769)),AND(ISNUMBER(J769),J769&gt;=B769)),ISNUMBER(L769),L769&gt;=0),"OK","Revisar dados"),"Revisar dados"))</f>
      </c>
    </row>
    <row r="770">
      <c r="A770" s="6"/>
      <c r="B770" s="33" t="n"/>
      <c r="C770" s="8" t="n"/>
      <c r="D770" s="9" t="n"/>
      <c r="E770" s="10" t="n"/>
      <c r="F770" s="9" t="n"/>
      <c r="G770" s="8" t="n"/>
      <c r="H770" s="8" t="n"/>
      <c r="I770" s="8" t="n"/>
      <c r="J770" s="33" t="n"/>
      <c r="K770" s="33" t="n"/>
      <c r="L770" s="56" t="n"/>
      <c r="M770" s="32">
        <f>IF(P770&lt;&gt;"OK","",IF(H770="Cancelado","",IF(H770="Concluído",K770-B770,Resumo!$H$3-B770)))</f>
      </c>
      <c r="N770" s="6">
        <f>IF(P770="","",IF(P770&lt;&gt;"OK","Revisar dados",IF(H770="Cancelado","Cancelado",IF(H770="Concluído",IF(K770&gt;J770,"Concluído em atraso","Concluído"),IF(J770&lt;Resumo!$H$3,"Atrasado",IF(J770-Resumo!$H$3&lt;=3,"Vence em até 3 dias","No prazo"))))))</f>
      </c>
      <c r="O770" s="9" t="n"/>
      <c r="P770" s="9">
        <f>IF(COUNTA(A770:L770,O770)=0,"",IFERROR(IF(AND(A770&lt;&gt;"",COUNTIF($A$6:$A$1000,A770)=1,F770&lt;&gt;"",ISNUMBER(Resumo!$H$3),ISNUMBER(B770),B770&gt;=1,B770=INT(B770),B770&lt;=Resumo!$H$3,AND(COUNTIF(Listas!$C$6:$C$105,C770)&gt;=1,C770&lt;&gt;"",COUNTIF(Listas!$A$6:$A$105,G770)=1,G770&lt;&gt;"",OR(H770="A fazer",H770="Em andamento",H770="Aguardando cliente",H770="Aguardando pagamento",H770="Concluído",H770="Cancelado"),OR(I770="Alta",I770="Média",I770="Baixa")),IF(H770="Concluído",AND(ISNUMBER(K770),K770&gt;=B770,K770&lt;=Resumo!$H$3),IF(H770="Cancelado",OR(K770="",AND(ISNUMBER(K770),K770&gt;=B770,K770&lt;=Resumo!$H$3)),K770="")),IF(H770="Cancelado",OR(J770="",AND(ISNUMBER(J770),J770&gt;=B770)),AND(ISNUMBER(J770),J770&gt;=B770)),ISNUMBER(L770),L770&gt;=0),"OK","Revisar dados"),"Revisar dados"))</f>
      </c>
    </row>
    <row r="771">
      <c r="A771" s="13"/>
      <c r="B771" s="33" t="n"/>
      <c r="C771" s="8" t="n"/>
      <c r="D771" s="9" t="n"/>
      <c r="E771" s="10" t="n"/>
      <c r="F771" s="9" t="n"/>
      <c r="G771" s="8" t="n"/>
      <c r="H771" s="8" t="n"/>
      <c r="I771" s="8" t="n"/>
      <c r="J771" s="33" t="n"/>
      <c r="K771" s="33" t="n"/>
      <c r="L771" s="56" t="n"/>
      <c r="M771" s="34">
        <f>IF(P771&lt;&gt;"OK","",IF(H771="Cancelado","",IF(H771="Concluído",K771-B771,Resumo!$H$3-B771)))</f>
      </c>
      <c r="N771" s="13">
        <f>IF(P771="","",IF(P771&lt;&gt;"OK","Revisar dados",IF(H771="Cancelado","Cancelado",IF(H771="Concluído",IF(K771&gt;J771,"Concluído em atraso","Concluído"),IF(J771&lt;Resumo!$H$3,"Atrasado",IF(J771-Resumo!$H$3&lt;=3,"Vence em até 3 dias","No prazo"))))))</f>
      </c>
      <c r="O771" s="9" t="n"/>
      <c r="P771" s="9">
        <f>IF(COUNTA(A771:L771,O771)=0,"",IFERROR(IF(AND(A771&lt;&gt;"",COUNTIF($A$6:$A$1000,A771)=1,F771&lt;&gt;"",ISNUMBER(Resumo!$H$3),ISNUMBER(B771),B771&gt;=1,B771=INT(B771),B771&lt;=Resumo!$H$3,AND(COUNTIF(Listas!$C$6:$C$105,C771)&gt;=1,C771&lt;&gt;"",COUNTIF(Listas!$A$6:$A$105,G771)=1,G771&lt;&gt;"",OR(H771="A fazer",H771="Em andamento",H771="Aguardando cliente",H771="Aguardando pagamento",H771="Concluído",H771="Cancelado"),OR(I771="Alta",I771="Média",I771="Baixa")),IF(H771="Concluído",AND(ISNUMBER(K771),K771&gt;=B771,K771&lt;=Resumo!$H$3),IF(H771="Cancelado",OR(K771="",AND(ISNUMBER(K771),K771&gt;=B771,K771&lt;=Resumo!$H$3)),K771="")),IF(H771="Cancelado",OR(J771="",AND(ISNUMBER(J771),J771&gt;=B771)),AND(ISNUMBER(J771),J771&gt;=B771)),ISNUMBER(L771),L771&gt;=0),"OK","Revisar dados"),"Revisar dados"))</f>
      </c>
    </row>
    <row r="772">
      <c r="A772" s="6"/>
      <c r="B772" s="33" t="n"/>
      <c r="C772" s="8" t="n"/>
      <c r="D772" s="9" t="n"/>
      <c r="E772" s="10" t="n"/>
      <c r="F772" s="9" t="n"/>
      <c r="G772" s="8" t="n"/>
      <c r="H772" s="8" t="n"/>
      <c r="I772" s="8" t="n"/>
      <c r="J772" s="33" t="n"/>
      <c r="K772" s="33" t="n"/>
      <c r="L772" s="56" t="n"/>
      <c r="M772" s="32">
        <f>IF(P772&lt;&gt;"OK","",IF(H772="Cancelado","",IF(H772="Concluído",K772-B772,Resumo!$H$3-B772)))</f>
      </c>
      <c r="N772" s="6">
        <f>IF(P772="","",IF(P772&lt;&gt;"OK","Revisar dados",IF(H772="Cancelado","Cancelado",IF(H772="Concluído",IF(K772&gt;J772,"Concluído em atraso","Concluído"),IF(J772&lt;Resumo!$H$3,"Atrasado",IF(J772-Resumo!$H$3&lt;=3,"Vence em até 3 dias","No prazo"))))))</f>
      </c>
      <c r="O772" s="9" t="n"/>
      <c r="P772" s="9">
        <f>IF(COUNTA(A772:L772,O772)=0,"",IFERROR(IF(AND(A772&lt;&gt;"",COUNTIF($A$6:$A$1000,A772)=1,F772&lt;&gt;"",ISNUMBER(Resumo!$H$3),ISNUMBER(B772),B772&gt;=1,B772=INT(B772),B772&lt;=Resumo!$H$3,AND(COUNTIF(Listas!$C$6:$C$105,C772)&gt;=1,C772&lt;&gt;"",COUNTIF(Listas!$A$6:$A$105,G772)=1,G772&lt;&gt;"",OR(H772="A fazer",H772="Em andamento",H772="Aguardando cliente",H772="Aguardando pagamento",H772="Concluído",H772="Cancelado"),OR(I772="Alta",I772="Média",I772="Baixa")),IF(H772="Concluído",AND(ISNUMBER(K772),K772&gt;=B772,K772&lt;=Resumo!$H$3),IF(H772="Cancelado",OR(K772="",AND(ISNUMBER(K772),K772&gt;=B772,K772&lt;=Resumo!$H$3)),K772="")),IF(H772="Cancelado",OR(J772="",AND(ISNUMBER(J772),J772&gt;=B772)),AND(ISNUMBER(J772),J772&gt;=B772)),ISNUMBER(L772),L772&gt;=0),"OK","Revisar dados"),"Revisar dados"))</f>
      </c>
    </row>
    <row r="773">
      <c r="A773" s="13"/>
      <c r="B773" s="33" t="n"/>
      <c r="C773" s="8" t="n"/>
      <c r="D773" s="9" t="n"/>
      <c r="E773" s="10" t="n"/>
      <c r="F773" s="9" t="n"/>
      <c r="G773" s="8" t="n"/>
      <c r="H773" s="8" t="n"/>
      <c r="I773" s="8" t="n"/>
      <c r="J773" s="33" t="n"/>
      <c r="K773" s="33" t="n"/>
      <c r="L773" s="56" t="n"/>
      <c r="M773" s="34">
        <f>IF(P773&lt;&gt;"OK","",IF(H773="Cancelado","",IF(H773="Concluído",K773-B773,Resumo!$H$3-B773)))</f>
      </c>
      <c r="N773" s="13">
        <f>IF(P773="","",IF(P773&lt;&gt;"OK","Revisar dados",IF(H773="Cancelado","Cancelado",IF(H773="Concluído",IF(K773&gt;J773,"Concluído em atraso","Concluído"),IF(J773&lt;Resumo!$H$3,"Atrasado",IF(J773-Resumo!$H$3&lt;=3,"Vence em até 3 dias","No prazo"))))))</f>
      </c>
      <c r="O773" s="9" t="n"/>
      <c r="P773" s="9">
        <f>IF(COUNTA(A773:L773,O773)=0,"",IFERROR(IF(AND(A773&lt;&gt;"",COUNTIF($A$6:$A$1000,A773)=1,F773&lt;&gt;"",ISNUMBER(Resumo!$H$3),ISNUMBER(B773),B773&gt;=1,B773=INT(B773),B773&lt;=Resumo!$H$3,AND(COUNTIF(Listas!$C$6:$C$105,C773)&gt;=1,C773&lt;&gt;"",COUNTIF(Listas!$A$6:$A$105,G773)=1,G773&lt;&gt;"",OR(H773="A fazer",H773="Em andamento",H773="Aguardando cliente",H773="Aguardando pagamento",H773="Concluído",H773="Cancelado"),OR(I773="Alta",I773="Média",I773="Baixa")),IF(H773="Concluído",AND(ISNUMBER(K773),K773&gt;=B773,K773&lt;=Resumo!$H$3),IF(H773="Cancelado",OR(K773="",AND(ISNUMBER(K773),K773&gt;=B773,K773&lt;=Resumo!$H$3)),K773="")),IF(H773="Cancelado",OR(J773="",AND(ISNUMBER(J773),J773&gt;=B773)),AND(ISNUMBER(J773),J773&gt;=B773)),ISNUMBER(L773),L773&gt;=0),"OK","Revisar dados"),"Revisar dados"))</f>
      </c>
    </row>
    <row r="774">
      <c r="A774" s="6"/>
      <c r="B774" s="33" t="n"/>
      <c r="C774" s="8" t="n"/>
      <c r="D774" s="9" t="n"/>
      <c r="E774" s="10" t="n"/>
      <c r="F774" s="9" t="n"/>
      <c r="G774" s="8" t="n"/>
      <c r="H774" s="8" t="n"/>
      <c r="I774" s="8" t="n"/>
      <c r="J774" s="33" t="n"/>
      <c r="K774" s="33" t="n"/>
      <c r="L774" s="56" t="n"/>
      <c r="M774" s="32">
        <f>IF(P774&lt;&gt;"OK","",IF(H774="Cancelado","",IF(H774="Concluído",K774-B774,Resumo!$H$3-B774)))</f>
      </c>
      <c r="N774" s="6">
        <f>IF(P774="","",IF(P774&lt;&gt;"OK","Revisar dados",IF(H774="Cancelado","Cancelado",IF(H774="Concluído",IF(K774&gt;J774,"Concluído em atraso","Concluído"),IF(J774&lt;Resumo!$H$3,"Atrasado",IF(J774-Resumo!$H$3&lt;=3,"Vence em até 3 dias","No prazo"))))))</f>
      </c>
      <c r="O774" s="9" t="n"/>
      <c r="P774" s="9">
        <f>IF(COUNTA(A774:L774,O774)=0,"",IFERROR(IF(AND(A774&lt;&gt;"",COUNTIF($A$6:$A$1000,A774)=1,F774&lt;&gt;"",ISNUMBER(Resumo!$H$3),ISNUMBER(B774),B774&gt;=1,B774=INT(B774),B774&lt;=Resumo!$H$3,AND(COUNTIF(Listas!$C$6:$C$105,C774)&gt;=1,C774&lt;&gt;"",COUNTIF(Listas!$A$6:$A$105,G774)=1,G774&lt;&gt;"",OR(H774="A fazer",H774="Em andamento",H774="Aguardando cliente",H774="Aguardando pagamento",H774="Concluído",H774="Cancelado"),OR(I774="Alta",I774="Média",I774="Baixa")),IF(H774="Concluído",AND(ISNUMBER(K774),K774&gt;=B774,K774&lt;=Resumo!$H$3),IF(H774="Cancelado",OR(K774="",AND(ISNUMBER(K774),K774&gt;=B774,K774&lt;=Resumo!$H$3)),K774="")),IF(H774="Cancelado",OR(J774="",AND(ISNUMBER(J774),J774&gt;=B774)),AND(ISNUMBER(J774),J774&gt;=B774)),ISNUMBER(L774),L774&gt;=0),"OK","Revisar dados"),"Revisar dados"))</f>
      </c>
    </row>
    <row r="775">
      <c r="A775" s="13"/>
      <c r="B775" s="33" t="n"/>
      <c r="C775" s="8" t="n"/>
      <c r="D775" s="9" t="n"/>
      <c r="E775" s="10" t="n"/>
      <c r="F775" s="9" t="n"/>
      <c r="G775" s="8" t="n"/>
      <c r="H775" s="8" t="n"/>
      <c r="I775" s="8" t="n"/>
      <c r="J775" s="33" t="n"/>
      <c r="K775" s="33" t="n"/>
      <c r="L775" s="56" t="n"/>
      <c r="M775" s="34">
        <f>IF(P775&lt;&gt;"OK","",IF(H775="Cancelado","",IF(H775="Concluído",K775-B775,Resumo!$H$3-B775)))</f>
      </c>
      <c r="N775" s="13">
        <f>IF(P775="","",IF(P775&lt;&gt;"OK","Revisar dados",IF(H775="Cancelado","Cancelado",IF(H775="Concluído",IF(K775&gt;J775,"Concluído em atraso","Concluído"),IF(J775&lt;Resumo!$H$3,"Atrasado",IF(J775-Resumo!$H$3&lt;=3,"Vence em até 3 dias","No prazo"))))))</f>
      </c>
      <c r="O775" s="9" t="n"/>
      <c r="P775" s="9">
        <f>IF(COUNTA(A775:L775,O775)=0,"",IFERROR(IF(AND(A775&lt;&gt;"",COUNTIF($A$6:$A$1000,A775)=1,F775&lt;&gt;"",ISNUMBER(Resumo!$H$3),ISNUMBER(B775),B775&gt;=1,B775=INT(B775),B775&lt;=Resumo!$H$3,AND(COUNTIF(Listas!$C$6:$C$105,C775)&gt;=1,C775&lt;&gt;"",COUNTIF(Listas!$A$6:$A$105,G775)=1,G775&lt;&gt;"",OR(H775="A fazer",H775="Em andamento",H775="Aguardando cliente",H775="Aguardando pagamento",H775="Concluído",H775="Cancelado"),OR(I775="Alta",I775="Média",I775="Baixa")),IF(H775="Concluído",AND(ISNUMBER(K775),K775&gt;=B775,K775&lt;=Resumo!$H$3),IF(H775="Cancelado",OR(K775="",AND(ISNUMBER(K775),K775&gt;=B775,K775&lt;=Resumo!$H$3)),K775="")),IF(H775="Cancelado",OR(J775="",AND(ISNUMBER(J775),J775&gt;=B775)),AND(ISNUMBER(J775),J775&gt;=B775)),ISNUMBER(L775),L775&gt;=0),"OK","Revisar dados"),"Revisar dados"))</f>
      </c>
    </row>
    <row r="776">
      <c r="A776" s="6"/>
      <c r="B776" s="33" t="n"/>
      <c r="C776" s="8" t="n"/>
      <c r="D776" s="9" t="n"/>
      <c r="E776" s="10" t="n"/>
      <c r="F776" s="9" t="n"/>
      <c r="G776" s="8" t="n"/>
      <c r="H776" s="8" t="n"/>
      <c r="I776" s="8" t="n"/>
      <c r="J776" s="33" t="n"/>
      <c r="K776" s="33" t="n"/>
      <c r="L776" s="56" t="n"/>
      <c r="M776" s="32">
        <f>IF(P776&lt;&gt;"OK","",IF(H776="Cancelado","",IF(H776="Concluído",K776-B776,Resumo!$H$3-B776)))</f>
      </c>
      <c r="N776" s="6">
        <f>IF(P776="","",IF(P776&lt;&gt;"OK","Revisar dados",IF(H776="Cancelado","Cancelado",IF(H776="Concluído",IF(K776&gt;J776,"Concluído em atraso","Concluído"),IF(J776&lt;Resumo!$H$3,"Atrasado",IF(J776-Resumo!$H$3&lt;=3,"Vence em até 3 dias","No prazo"))))))</f>
      </c>
      <c r="O776" s="9" t="n"/>
      <c r="P776" s="9">
        <f>IF(COUNTA(A776:L776,O776)=0,"",IFERROR(IF(AND(A776&lt;&gt;"",COUNTIF($A$6:$A$1000,A776)=1,F776&lt;&gt;"",ISNUMBER(Resumo!$H$3),ISNUMBER(B776),B776&gt;=1,B776=INT(B776),B776&lt;=Resumo!$H$3,AND(COUNTIF(Listas!$C$6:$C$105,C776)&gt;=1,C776&lt;&gt;"",COUNTIF(Listas!$A$6:$A$105,G776)=1,G776&lt;&gt;"",OR(H776="A fazer",H776="Em andamento",H776="Aguardando cliente",H776="Aguardando pagamento",H776="Concluído",H776="Cancelado"),OR(I776="Alta",I776="Média",I776="Baixa")),IF(H776="Concluído",AND(ISNUMBER(K776),K776&gt;=B776,K776&lt;=Resumo!$H$3),IF(H776="Cancelado",OR(K776="",AND(ISNUMBER(K776),K776&gt;=B776,K776&lt;=Resumo!$H$3)),K776="")),IF(H776="Cancelado",OR(J776="",AND(ISNUMBER(J776),J776&gt;=B776)),AND(ISNUMBER(J776),J776&gt;=B776)),ISNUMBER(L776),L776&gt;=0),"OK","Revisar dados"),"Revisar dados"))</f>
      </c>
    </row>
    <row r="777">
      <c r="A777" s="13"/>
      <c r="B777" s="33" t="n"/>
      <c r="C777" s="8" t="n"/>
      <c r="D777" s="9" t="n"/>
      <c r="E777" s="10" t="n"/>
      <c r="F777" s="9" t="n"/>
      <c r="G777" s="8" t="n"/>
      <c r="H777" s="8" t="n"/>
      <c r="I777" s="8" t="n"/>
      <c r="J777" s="33" t="n"/>
      <c r="K777" s="33" t="n"/>
      <c r="L777" s="56" t="n"/>
      <c r="M777" s="34">
        <f>IF(P777&lt;&gt;"OK","",IF(H777="Cancelado","",IF(H777="Concluído",K777-B777,Resumo!$H$3-B777)))</f>
      </c>
      <c r="N777" s="13">
        <f>IF(P777="","",IF(P777&lt;&gt;"OK","Revisar dados",IF(H777="Cancelado","Cancelado",IF(H777="Concluído",IF(K777&gt;J777,"Concluído em atraso","Concluído"),IF(J777&lt;Resumo!$H$3,"Atrasado",IF(J777-Resumo!$H$3&lt;=3,"Vence em até 3 dias","No prazo"))))))</f>
      </c>
      <c r="O777" s="9" t="n"/>
      <c r="P777" s="9">
        <f>IF(COUNTA(A777:L777,O777)=0,"",IFERROR(IF(AND(A777&lt;&gt;"",COUNTIF($A$6:$A$1000,A777)=1,F777&lt;&gt;"",ISNUMBER(Resumo!$H$3),ISNUMBER(B777),B777&gt;=1,B777=INT(B777),B777&lt;=Resumo!$H$3,AND(COUNTIF(Listas!$C$6:$C$105,C777)&gt;=1,C777&lt;&gt;"",COUNTIF(Listas!$A$6:$A$105,G777)=1,G777&lt;&gt;"",OR(H777="A fazer",H777="Em andamento",H777="Aguardando cliente",H777="Aguardando pagamento",H777="Concluído",H777="Cancelado"),OR(I777="Alta",I777="Média",I777="Baixa")),IF(H777="Concluído",AND(ISNUMBER(K777),K777&gt;=B777,K777&lt;=Resumo!$H$3),IF(H777="Cancelado",OR(K777="",AND(ISNUMBER(K777),K777&gt;=B777,K777&lt;=Resumo!$H$3)),K777="")),IF(H777="Cancelado",OR(J777="",AND(ISNUMBER(J777),J777&gt;=B777)),AND(ISNUMBER(J777),J777&gt;=B777)),ISNUMBER(L777),L777&gt;=0),"OK","Revisar dados"),"Revisar dados"))</f>
      </c>
    </row>
    <row r="778">
      <c r="A778" s="6"/>
      <c r="B778" s="33" t="n"/>
      <c r="C778" s="8" t="n"/>
      <c r="D778" s="9" t="n"/>
      <c r="E778" s="10" t="n"/>
      <c r="F778" s="9" t="n"/>
      <c r="G778" s="8" t="n"/>
      <c r="H778" s="8" t="n"/>
      <c r="I778" s="8" t="n"/>
      <c r="J778" s="33" t="n"/>
      <c r="K778" s="33" t="n"/>
      <c r="L778" s="56" t="n"/>
      <c r="M778" s="32">
        <f>IF(P778&lt;&gt;"OK","",IF(H778="Cancelado","",IF(H778="Concluído",K778-B778,Resumo!$H$3-B778)))</f>
      </c>
      <c r="N778" s="6">
        <f>IF(P778="","",IF(P778&lt;&gt;"OK","Revisar dados",IF(H778="Cancelado","Cancelado",IF(H778="Concluído",IF(K778&gt;J778,"Concluído em atraso","Concluído"),IF(J778&lt;Resumo!$H$3,"Atrasado",IF(J778-Resumo!$H$3&lt;=3,"Vence em até 3 dias","No prazo"))))))</f>
      </c>
      <c r="O778" s="9" t="n"/>
      <c r="P778" s="9">
        <f>IF(COUNTA(A778:L778,O778)=0,"",IFERROR(IF(AND(A778&lt;&gt;"",COUNTIF($A$6:$A$1000,A778)=1,F778&lt;&gt;"",ISNUMBER(Resumo!$H$3),ISNUMBER(B778),B778&gt;=1,B778=INT(B778),B778&lt;=Resumo!$H$3,AND(COUNTIF(Listas!$C$6:$C$105,C778)&gt;=1,C778&lt;&gt;"",COUNTIF(Listas!$A$6:$A$105,G778)=1,G778&lt;&gt;"",OR(H778="A fazer",H778="Em andamento",H778="Aguardando cliente",H778="Aguardando pagamento",H778="Concluído",H778="Cancelado"),OR(I778="Alta",I778="Média",I778="Baixa")),IF(H778="Concluído",AND(ISNUMBER(K778),K778&gt;=B778,K778&lt;=Resumo!$H$3),IF(H778="Cancelado",OR(K778="",AND(ISNUMBER(K778),K778&gt;=B778,K778&lt;=Resumo!$H$3)),K778="")),IF(H778="Cancelado",OR(J778="",AND(ISNUMBER(J778),J778&gt;=B778)),AND(ISNUMBER(J778),J778&gt;=B778)),ISNUMBER(L778),L778&gt;=0),"OK","Revisar dados"),"Revisar dados"))</f>
      </c>
    </row>
    <row r="779">
      <c r="A779" s="13"/>
      <c r="B779" s="33" t="n"/>
      <c r="C779" s="8" t="n"/>
      <c r="D779" s="9" t="n"/>
      <c r="E779" s="10" t="n"/>
      <c r="F779" s="9" t="n"/>
      <c r="G779" s="8" t="n"/>
      <c r="H779" s="8" t="n"/>
      <c r="I779" s="8" t="n"/>
      <c r="J779" s="33" t="n"/>
      <c r="K779" s="33" t="n"/>
      <c r="L779" s="56" t="n"/>
      <c r="M779" s="34">
        <f>IF(P779&lt;&gt;"OK","",IF(H779="Cancelado","",IF(H779="Concluído",K779-B779,Resumo!$H$3-B779)))</f>
      </c>
      <c r="N779" s="13">
        <f>IF(P779="","",IF(P779&lt;&gt;"OK","Revisar dados",IF(H779="Cancelado","Cancelado",IF(H779="Concluído",IF(K779&gt;J779,"Concluído em atraso","Concluído"),IF(J779&lt;Resumo!$H$3,"Atrasado",IF(J779-Resumo!$H$3&lt;=3,"Vence em até 3 dias","No prazo"))))))</f>
      </c>
      <c r="O779" s="9" t="n"/>
      <c r="P779" s="9">
        <f>IF(COUNTA(A779:L779,O779)=0,"",IFERROR(IF(AND(A779&lt;&gt;"",COUNTIF($A$6:$A$1000,A779)=1,F779&lt;&gt;"",ISNUMBER(Resumo!$H$3),ISNUMBER(B779),B779&gt;=1,B779=INT(B779),B779&lt;=Resumo!$H$3,AND(COUNTIF(Listas!$C$6:$C$105,C779)&gt;=1,C779&lt;&gt;"",COUNTIF(Listas!$A$6:$A$105,G779)=1,G779&lt;&gt;"",OR(H779="A fazer",H779="Em andamento",H779="Aguardando cliente",H779="Aguardando pagamento",H779="Concluído",H779="Cancelado"),OR(I779="Alta",I779="Média",I779="Baixa")),IF(H779="Concluído",AND(ISNUMBER(K779),K779&gt;=B779,K779&lt;=Resumo!$H$3),IF(H779="Cancelado",OR(K779="",AND(ISNUMBER(K779),K779&gt;=B779,K779&lt;=Resumo!$H$3)),K779="")),IF(H779="Cancelado",OR(J779="",AND(ISNUMBER(J779),J779&gt;=B779)),AND(ISNUMBER(J779),J779&gt;=B779)),ISNUMBER(L779),L779&gt;=0),"OK","Revisar dados"),"Revisar dados"))</f>
      </c>
    </row>
    <row r="780">
      <c r="A780" s="6"/>
      <c r="B780" s="33" t="n"/>
      <c r="C780" s="8" t="n"/>
      <c r="D780" s="9" t="n"/>
      <c r="E780" s="10" t="n"/>
      <c r="F780" s="9" t="n"/>
      <c r="G780" s="8" t="n"/>
      <c r="H780" s="8" t="n"/>
      <c r="I780" s="8" t="n"/>
      <c r="J780" s="33" t="n"/>
      <c r="K780" s="33" t="n"/>
      <c r="L780" s="56" t="n"/>
      <c r="M780" s="32">
        <f>IF(P780&lt;&gt;"OK","",IF(H780="Cancelado","",IF(H780="Concluído",K780-B780,Resumo!$H$3-B780)))</f>
      </c>
      <c r="N780" s="6">
        <f>IF(P780="","",IF(P780&lt;&gt;"OK","Revisar dados",IF(H780="Cancelado","Cancelado",IF(H780="Concluído",IF(K780&gt;J780,"Concluído em atraso","Concluído"),IF(J780&lt;Resumo!$H$3,"Atrasado",IF(J780-Resumo!$H$3&lt;=3,"Vence em até 3 dias","No prazo"))))))</f>
      </c>
      <c r="O780" s="9" t="n"/>
      <c r="P780" s="9">
        <f>IF(COUNTA(A780:L780,O780)=0,"",IFERROR(IF(AND(A780&lt;&gt;"",COUNTIF($A$6:$A$1000,A780)=1,F780&lt;&gt;"",ISNUMBER(Resumo!$H$3),ISNUMBER(B780),B780&gt;=1,B780=INT(B780),B780&lt;=Resumo!$H$3,AND(COUNTIF(Listas!$C$6:$C$105,C780)&gt;=1,C780&lt;&gt;"",COUNTIF(Listas!$A$6:$A$105,G780)=1,G780&lt;&gt;"",OR(H780="A fazer",H780="Em andamento",H780="Aguardando cliente",H780="Aguardando pagamento",H780="Concluído",H780="Cancelado"),OR(I780="Alta",I780="Média",I780="Baixa")),IF(H780="Concluído",AND(ISNUMBER(K780),K780&gt;=B780,K780&lt;=Resumo!$H$3),IF(H780="Cancelado",OR(K780="",AND(ISNUMBER(K780),K780&gt;=B780,K780&lt;=Resumo!$H$3)),K780="")),IF(H780="Cancelado",OR(J780="",AND(ISNUMBER(J780),J780&gt;=B780)),AND(ISNUMBER(J780),J780&gt;=B780)),ISNUMBER(L780),L780&gt;=0),"OK","Revisar dados"),"Revisar dados"))</f>
      </c>
    </row>
    <row r="781">
      <c r="A781" s="13"/>
      <c r="B781" s="33" t="n"/>
      <c r="C781" s="8" t="n"/>
      <c r="D781" s="9" t="n"/>
      <c r="E781" s="10" t="n"/>
      <c r="F781" s="9" t="n"/>
      <c r="G781" s="8" t="n"/>
      <c r="H781" s="8" t="n"/>
      <c r="I781" s="8" t="n"/>
      <c r="J781" s="33" t="n"/>
      <c r="K781" s="33" t="n"/>
      <c r="L781" s="56" t="n"/>
      <c r="M781" s="34">
        <f>IF(P781&lt;&gt;"OK","",IF(H781="Cancelado","",IF(H781="Concluído",K781-B781,Resumo!$H$3-B781)))</f>
      </c>
      <c r="N781" s="13">
        <f>IF(P781="","",IF(P781&lt;&gt;"OK","Revisar dados",IF(H781="Cancelado","Cancelado",IF(H781="Concluído",IF(K781&gt;J781,"Concluído em atraso","Concluído"),IF(J781&lt;Resumo!$H$3,"Atrasado",IF(J781-Resumo!$H$3&lt;=3,"Vence em até 3 dias","No prazo"))))))</f>
      </c>
      <c r="O781" s="9" t="n"/>
      <c r="P781" s="9">
        <f>IF(COUNTA(A781:L781,O781)=0,"",IFERROR(IF(AND(A781&lt;&gt;"",COUNTIF($A$6:$A$1000,A781)=1,F781&lt;&gt;"",ISNUMBER(Resumo!$H$3),ISNUMBER(B781),B781&gt;=1,B781=INT(B781),B781&lt;=Resumo!$H$3,AND(COUNTIF(Listas!$C$6:$C$105,C781)&gt;=1,C781&lt;&gt;"",COUNTIF(Listas!$A$6:$A$105,G781)=1,G781&lt;&gt;"",OR(H781="A fazer",H781="Em andamento",H781="Aguardando cliente",H781="Aguardando pagamento",H781="Concluído",H781="Cancelado"),OR(I781="Alta",I781="Média",I781="Baixa")),IF(H781="Concluído",AND(ISNUMBER(K781),K781&gt;=B781,K781&lt;=Resumo!$H$3),IF(H781="Cancelado",OR(K781="",AND(ISNUMBER(K781),K781&gt;=B781,K781&lt;=Resumo!$H$3)),K781="")),IF(H781="Cancelado",OR(J781="",AND(ISNUMBER(J781),J781&gt;=B781)),AND(ISNUMBER(J781),J781&gt;=B781)),ISNUMBER(L781),L781&gt;=0),"OK","Revisar dados"),"Revisar dados"))</f>
      </c>
    </row>
    <row r="782">
      <c r="A782" s="6"/>
      <c r="B782" s="33" t="n"/>
      <c r="C782" s="8" t="n"/>
      <c r="D782" s="9" t="n"/>
      <c r="E782" s="10" t="n"/>
      <c r="F782" s="9" t="n"/>
      <c r="G782" s="8" t="n"/>
      <c r="H782" s="8" t="n"/>
      <c r="I782" s="8" t="n"/>
      <c r="J782" s="33" t="n"/>
      <c r="K782" s="33" t="n"/>
      <c r="L782" s="56" t="n"/>
      <c r="M782" s="32">
        <f>IF(P782&lt;&gt;"OK","",IF(H782="Cancelado","",IF(H782="Concluído",K782-B782,Resumo!$H$3-B782)))</f>
      </c>
      <c r="N782" s="6">
        <f>IF(P782="","",IF(P782&lt;&gt;"OK","Revisar dados",IF(H782="Cancelado","Cancelado",IF(H782="Concluído",IF(K782&gt;J782,"Concluído em atraso","Concluído"),IF(J782&lt;Resumo!$H$3,"Atrasado",IF(J782-Resumo!$H$3&lt;=3,"Vence em até 3 dias","No prazo"))))))</f>
      </c>
      <c r="O782" s="9" t="n"/>
      <c r="P782" s="9">
        <f>IF(COUNTA(A782:L782,O782)=0,"",IFERROR(IF(AND(A782&lt;&gt;"",COUNTIF($A$6:$A$1000,A782)=1,F782&lt;&gt;"",ISNUMBER(Resumo!$H$3),ISNUMBER(B782),B782&gt;=1,B782=INT(B782),B782&lt;=Resumo!$H$3,AND(COUNTIF(Listas!$C$6:$C$105,C782)&gt;=1,C782&lt;&gt;"",COUNTIF(Listas!$A$6:$A$105,G782)=1,G782&lt;&gt;"",OR(H782="A fazer",H782="Em andamento",H782="Aguardando cliente",H782="Aguardando pagamento",H782="Concluído",H782="Cancelado"),OR(I782="Alta",I782="Média",I782="Baixa")),IF(H782="Concluído",AND(ISNUMBER(K782),K782&gt;=B782,K782&lt;=Resumo!$H$3),IF(H782="Cancelado",OR(K782="",AND(ISNUMBER(K782),K782&gt;=B782,K782&lt;=Resumo!$H$3)),K782="")),IF(H782="Cancelado",OR(J782="",AND(ISNUMBER(J782),J782&gt;=B782)),AND(ISNUMBER(J782),J782&gt;=B782)),ISNUMBER(L782),L782&gt;=0),"OK","Revisar dados"),"Revisar dados"))</f>
      </c>
    </row>
    <row r="783">
      <c r="A783" s="13"/>
      <c r="B783" s="33" t="n"/>
      <c r="C783" s="8" t="n"/>
      <c r="D783" s="9" t="n"/>
      <c r="E783" s="10" t="n"/>
      <c r="F783" s="9" t="n"/>
      <c r="G783" s="8" t="n"/>
      <c r="H783" s="8" t="n"/>
      <c r="I783" s="8" t="n"/>
      <c r="J783" s="33" t="n"/>
      <c r="K783" s="33" t="n"/>
      <c r="L783" s="56" t="n"/>
      <c r="M783" s="34">
        <f>IF(P783&lt;&gt;"OK","",IF(H783="Cancelado","",IF(H783="Concluído",K783-B783,Resumo!$H$3-B783)))</f>
      </c>
      <c r="N783" s="13">
        <f>IF(P783="","",IF(P783&lt;&gt;"OK","Revisar dados",IF(H783="Cancelado","Cancelado",IF(H783="Concluído",IF(K783&gt;J783,"Concluído em atraso","Concluído"),IF(J783&lt;Resumo!$H$3,"Atrasado",IF(J783-Resumo!$H$3&lt;=3,"Vence em até 3 dias","No prazo"))))))</f>
      </c>
      <c r="O783" s="9" t="n"/>
      <c r="P783" s="9">
        <f>IF(COUNTA(A783:L783,O783)=0,"",IFERROR(IF(AND(A783&lt;&gt;"",COUNTIF($A$6:$A$1000,A783)=1,F783&lt;&gt;"",ISNUMBER(Resumo!$H$3),ISNUMBER(B783),B783&gt;=1,B783=INT(B783),B783&lt;=Resumo!$H$3,AND(COUNTIF(Listas!$C$6:$C$105,C783)&gt;=1,C783&lt;&gt;"",COUNTIF(Listas!$A$6:$A$105,G783)=1,G783&lt;&gt;"",OR(H783="A fazer",H783="Em andamento",H783="Aguardando cliente",H783="Aguardando pagamento",H783="Concluído",H783="Cancelado"),OR(I783="Alta",I783="Média",I783="Baixa")),IF(H783="Concluído",AND(ISNUMBER(K783),K783&gt;=B783,K783&lt;=Resumo!$H$3),IF(H783="Cancelado",OR(K783="",AND(ISNUMBER(K783),K783&gt;=B783,K783&lt;=Resumo!$H$3)),K783="")),IF(H783="Cancelado",OR(J783="",AND(ISNUMBER(J783),J783&gt;=B783)),AND(ISNUMBER(J783),J783&gt;=B783)),ISNUMBER(L783),L783&gt;=0),"OK","Revisar dados"),"Revisar dados"))</f>
      </c>
    </row>
    <row r="784">
      <c r="A784" s="6"/>
      <c r="B784" s="33" t="n"/>
      <c r="C784" s="8" t="n"/>
      <c r="D784" s="9" t="n"/>
      <c r="E784" s="10" t="n"/>
      <c r="F784" s="9" t="n"/>
      <c r="G784" s="8" t="n"/>
      <c r="H784" s="8" t="n"/>
      <c r="I784" s="8" t="n"/>
      <c r="J784" s="33" t="n"/>
      <c r="K784" s="33" t="n"/>
      <c r="L784" s="56" t="n"/>
      <c r="M784" s="32">
        <f>IF(P784&lt;&gt;"OK","",IF(H784="Cancelado","",IF(H784="Concluído",K784-B784,Resumo!$H$3-B784)))</f>
      </c>
      <c r="N784" s="6">
        <f>IF(P784="","",IF(P784&lt;&gt;"OK","Revisar dados",IF(H784="Cancelado","Cancelado",IF(H784="Concluído",IF(K784&gt;J784,"Concluído em atraso","Concluído"),IF(J784&lt;Resumo!$H$3,"Atrasado",IF(J784-Resumo!$H$3&lt;=3,"Vence em até 3 dias","No prazo"))))))</f>
      </c>
      <c r="O784" s="9" t="n"/>
      <c r="P784" s="9">
        <f>IF(COUNTA(A784:L784,O784)=0,"",IFERROR(IF(AND(A784&lt;&gt;"",COUNTIF($A$6:$A$1000,A784)=1,F784&lt;&gt;"",ISNUMBER(Resumo!$H$3),ISNUMBER(B784),B784&gt;=1,B784=INT(B784),B784&lt;=Resumo!$H$3,AND(COUNTIF(Listas!$C$6:$C$105,C784)&gt;=1,C784&lt;&gt;"",COUNTIF(Listas!$A$6:$A$105,G784)=1,G784&lt;&gt;"",OR(H784="A fazer",H784="Em andamento",H784="Aguardando cliente",H784="Aguardando pagamento",H784="Concluído",H784="Cancelado"),OR(I784="Alta",I784="Média",I784="Baixa")),IF(H784="Concluído",AND(ISNUMBER(K784),K784&gt;=B784,K784&lt;=Resumo!$H$3),IF(H784="Cancelado",OR(K784="",AND(ISNUMBER(K784),K784&gt;=B784,K784&lt;=Resumo!$H$3)),K784="")),IF(H784="Cancelado",OR(J784="",AND(ISNUMBER(J784),J784&gt;=B784)),AND(ISNUMBER(J784),J784&gt;=B784)),ISNUMBER(L784),L784&gt;=0),"OK","Revisar dados"),"Revisar dados"))</f>
      </c>
    </row>
    <row r="785">
      <c r="A785" s="13"/>
      <c r="B785" s="33" t="n"/>
      <c r="C785" s="8" t="n"/>
      <c r="D785" s="9" t="n"/>
      <c r="E785" s="10" t="n"/>
      <c r="F785" s="9" t="n"/>
      <c r="G785" s="8" t="n"/>
      <c r="H785" s="8" t="n"/>
      <c r="I785" s="8" t="n"/>
      <c r="J785" s="33" t="n"/>
      <c r="K785" s="33" t="n"/>
      <c r="L785" s="56" t="n"/>
      <c r="M785" s="34">
        <f>IF(P785&lt;&gt;"OK","",IF(H785="Cancelado","",IF(H785="Concluído",K785-B785,Resumo!$H$3-B785)))</f>
      </c>
      <c r="N785" s="13">
        <f>IF(P785="","",IF(P785&lt;&gt;"OK","Revisar dados",IF(H785="Cancelado","Cancelado",IF(H785="Concluído",IF(K785&gt;J785,"Concluído em atraso","Concluído"),IF(J785&lt;Resumo!$H$3,"Atrasado",IF(J785-Resumo!$H$3&lt;=3,"Vence em até 3 dias","No prazo"))))))</f>
      </c>
      <c r="O785" s="9" t="n"/>
      <c r="P785" s="9">
        <f>IF(COUNTA(A785:L785,O785)=0,"",IFERROR(IF(AND(A785&lt;&gt;"",COUNTIF($A$6:$A$1000,A785)=1,F785&lt;&gt;"",ISNUMBER(Resumo!$H$3),ISNUMBER(B785),B785&gt;=1,B785=INT(B785),B785&lt;=Resumo!$H$3,AND(COUNTIF(Listas!$C$6:$C$105,C785)&gt;=1,C785&lt;&gt;"",COUNTIF(Listas!$A$6:$A$105,G785)=1,G785&lt;&gt;"",OR(H785="A fazer",H785="Em andamento",H785="Aguardando cliente",H785="Aguardando pagamento",H785="Concluído",H785="Cancelado"),OR(I785="Alta",I785="Média",I785="Baixa")),IF(H785="Concluído",AND(ISNUMBER(K785),K785&gt;=B785,K785&lt;=Resumo!$H$3),IF(H785="Cancelado",OR(K785="",AND(ISNUMBER(K785),K785&gt;=B785,K785&lt;=Resumo!$H$3)),K785="")),IF(H785="Cancelado",OR(J785="",AND(ISNUMBER(J785),J785&gt;=B785)),AND(ISNUMBER(J785),J785&gt;=B785)),ISNUMBER(L785),L785&gt;=0),"OK","Revisar dados"),"Revisar dados"))</f>
      </c>
    </row>
    <row r="786">
      <c r="A786" s="6"/>
      <c r="B786" s="33" t="n"/>
      <c r="C786" s="8" t="n"/>
      <c r="D786" s="9" t="n"/>
      <c r="E786" s="10" t="n"/>
      <c r="F786" s="9" t="n"/>
      <c r="G786" s="8" t="n"/>
      <c r="H786" s="8" t="n"/>
      <c r="I786" s="8" t="n"/>
      <c r="J786" s="33" t="n"/>
      <c r="K786" s="33" t="n"/>
      <c r="L786" s="56" t="n"/>
      <c r="M786" s="32">
        <f>IF(P786&lt;&gt;"OK","",IF(H786="Cancelado","",IF(H786="Concluído",K786-B786,Resumo!$H$3-B786)))</f>
      </c>
      <c r="N786" s="6">
        <f>IF(P786="","",IF(P786&lt;&gt;"OK","Revisar dados",IF(H786="Cancelado","Cancelado",IF(H786="Concluído",IF(K786&gt;J786,"Concluído em atraso","Concluído"),IF(J786&lt;Resumo!$H$3,"Atrasado",IF(J786-Resumo!$H$3&lt;=3,"Vence em até 3 dias","No prazo"))))))</f>
      </c>
      <c r="O786" s="9" t="n"/>
      <c r="P786" s="9">
        <f>IF(COUNTA(A786:L786,O786)=0,"",IFERROR(IF(AND(A786&lt;&gt;"",COUNTIF($A$6:$A$1000,A786)=1,F786&lt;&gt;"",ISNUMBER(Resumo!$H$3),ISNUMBER(B786),B786&gt;=1,B786=INT(B786),B786&lt;=Resumo!$H$3,AND(COUNTIF(Listas!$C$6:$C$105,C786)&gt;=1,C786&lt;&gt;"",COUNTIF(Listas!$A$6:$A$105,G786)=1,G786&lt;&gt;"",OR(H786="A fazer",H786="Em andamento",H786="Aguardando cliente",H786="Aguardando pagamento",H786="Concluído",H786="Cancelado"),OR(I786="Alta",I786="Média",I786="Baixa")),IF(H786="Concluído",AND(ISNUMBER(K786),K786&gt;=B786,K786&lt;=Resumo!$H$3),IF(H786="Cancelado",OR(K786="",AND(ISNUMBER(K786),K786&gt;=B786,K786&lt;=Resumo!$H$3)),K786="")),IF(H786="Cancelado",OR(J786="",AND(ISNUMBER(J786),J786&gt;=B786)),AND(ISNUMBER(J786),J786&gt;=B786)),ISNUMBER(L786),L786&gt;=0),"OK","Revisar dados"),"Revisar dados"))</f>
      </c>
    </row>
    <row r="787">
      <c r="A787" s="13"/>
      <c r="B787" s="33" t="n"/>
      <c r="C787" s="8" t="n"/>
      <c r="D787" s="9" t="n"/>
      <c r="E787" s="10" t="n"/>
      <c r="F787" s="9" t="n"/>
      <c r="G787" s="8" t="n"/>
      <c r="H787" s="8" t="n"/>
      <c r="I787" s="8" t="n"/>
      <c r="J787" s="33" t="n"/>
      <c r="K787" s="33" t="n"/>
      <c r="L787" s="56" t="n"/>
      <c r="M787" s="34">
        <f>IF(P787&lt;&gt;"OK","",IF(H787="Cancelado","",IF(H787="Concluído",K787-B787,Resumo!$H$3-B787)))</f>
      </c>
      <c r="N787" s="13">
        <f>IF(P787="","",IF(P787&lt;&gt;"OK","Revisar dados",IF(H787="Cancelado","Cancelado",IF(H787="Concluído",IF(K787&gt;J787,"Concluído em atraso","Concluído"),IF(J787&lt;Resumo!$H$3,"Atrasado",IF(J787-Resumo!$H$3&lt;=3,"Vence em até 3 dias","No prazo"))))))</f>
      </c>
      <c r="O787" s="9" t="n"/>
      <c r="P787" s="9">
        <f>IF(COUNTA(A787:L787,O787)=0,"",IFERROR(IF(AND(A787&lt;&gt;"",COUNTIF($A$6:$A$1000,A787)=1,F787&lt;&gt;"",ISNUMBER(Resumo!$H$3),ISNUMBER(B787),B787&gt;=1,B787=INT(B787),B787&lt;=Resumo!$H$3,AND(COUNTIF(Listas!$C$6:$C$105,C787)&gt;=1,C787&lt;&gt;"",COUNTIF(Listas!$A$6:$A$105,G787)=1,G787&lt;&gt;"",OR(H787="A fazer",H787="Em andamento",H787="Aguardando cliente",H787="Aguardando pagamento",H787="Concluído",H787="Cancelado"),OR(I787="Alta",I787="Média",I787="Baixa")),IF(H787="Concluído",AND(ISNUMBER(K787),K787&gt;=B787,K787&lt;=Resumo!$H$3),IF(H787="Cancelado",OR(K787="",AND(ISNUMBER(K787),K787&gt;=B787,K787&lt;=Resumo!$H$3)),K787="")),IF(H787="Cancelado",OR(J787="",AND(ISNUMBER(J787),J787&gt;=B787)),AND(ISNUMBER(J787),J787&gt;=B787)),ISNUMBER(L787),L787&gt;=0),"OK","Revisar dados"),"Revisar dados"))</f>
      </c>
    </row>
    <row r="788">
      <c r="A788" s="6"/>
      <c r="B788" s="33" t="n"/>
      <c r="C788" s="8" t="n"/>
      <c r="D788" s="9" t="n"/>
      <c r="E788" s="10" t="n"/>
      <c r="F788" s="9" t="n"/>
      <c r="G788" s="8" t="n"/>
      <c r="H788" s="8" t="n"/>
      <c r="I788" s="8" t="n"/>
      <c r="J788" s="33" t="n"/>
      <c r="K788" s="33" t="n"/>
      <c r="L788" s="56" t="n"/>
      <c r="M788" s="32">
        <f>IF(P788&lt;&gt;"OK","",IF(H788="Cancelado","",IF(H788="Concluído",K788-B788,Resumo!$H$3-B788)))</f>
      </c>
      <c r="N788" s="6">
        <f>IF(P788="","",IF(P788&lt;&gt;"OK","Revisar dados",IF(H788="Cancelado","Cancelado",IF(H788="Concluído",IF(K788&gt;J788,"Concluído em atraso","Concluído"),IF(J788&lt;Resumo!$H$3,"Atrasado",IF(J788-Resumo!$H$3&lt;=3,"Vence em até 3 dias","No prazo"))))))</f>
      </c>
      <c r="O788" s="9" t="n"/>
      <c r="P788" s="9">
        <f>IF(COUNTA(A788:L788,O788)=0,"",IFERROR(IF(AND(A788&lt;&gt;"",COUNTIF($A$6:$A$1000,A788)=1,F788&lt;&gt;"",ISNUMBER(Resumo!$H$3),ISNUMBER(B788),B788&gt;=1,B788=INT(B788),B788&lt;=Resumo!$H$3,AND(COUNTIF(Listas!$C$6:$C$105,C788)&gt;=1,C788&lt;&gt;"",COUNTIF(Listas!$A$6:$A$105,G788)=1,G788&lt;&gt;"",OR(H788="A fazer",H788="Em andamento",H788="Aguardando cliente",H788="Aguardando pagamento",H788="Concluído",H788="Cancelado"),OR(I788="Alta",I788="Média",I788="Baixa")),IF(H788="Concluído",AND(ISNUMBER(K788),K788&gt;=B788,K788&lt;=Resumo!$H$3),IF(H788="Cancelado",OR(K788="",AND(ISNUMBER(K788),K788&gt;=B788,K788&lt;=Resumo!$H$3)),K788="")),IF(H788="Cancelado",OR(J788="",AND(ISNUMBER(J788),J788&gt;=B788)),AND(ISNUMBER(J788),J788&gt;=B788)),ISNUMBER(L788),L788&gt;=0),"OK","Revisar dados"),"Revisar dados"))</f>
      </c>
    </row>
    <row r="789">
      <c r="A789" s="13"/>
      <c r="B789" s="33" t="n"/>
      <c r="C789" s="8" t="n"/>
      <c r="D789" s="9" t="n"/>
      <c r="E789" s="10" t="n"/>
      <c r="F789" s="9" t="n"/>
      <c r="G789" s="8" t="n"/>
      <c r="H789" s="8" t="n"/>
      <c r="I789" s="8" t="n"/>
      <c r="J789" s="33" t="n"/>
      <c r="K789" s="33" t="n"/>
      <c r="L789" s="56" t="n"/>
      <c r="M789" s="34">
        <f>IF(P789&lt;&gt;"OK","",IF(H789="Cancelado","",IF(H789="Concluído",K789-B789,Resumo!$H$3-B789)))</f>
      </c>
      <c r="N789" s="13">
        <f>IF(P789="","",IF(P789&lt;&gt;"OK","Revisar dados",IF(H789="Cancelado","Cancelado",IF(H789="Concluído",IF(K789&gt;J789,"Concluído em atraso","Concluído"),IF(J789&lt;Resumo!$H$3,"Atrasado",IF(J789-Resumo!$H$3&lt;=3,"Vence em até 3 dias","No prazo"))))))</f>
      </c>
      <c r="O789" s="9" t="n"/>
      <c r="P789" s="9">
        <f>IF(COUNTA(A789:L789,O789)=0,"",IFERROR(IF(AND(A789&lt;&gt;"",COUNTIF($A$6:$A$1000,A789)=1,F789&lt;&gt;"",ISNUMBER(Resumo!$H$3),ISNUMBER(B789),B789&gt;=1,B789=INT(B789),B789&lt;=Resumo!$H$3,AND(COUNTIF(Listas!$C$6:$C$105,C789)&gt;=1,C789&lt;&gt;"",COUNTIF(Listas!$A$6:$A$105,G789)=1,G789&lt;&gt;"",OR(H789="A fazer",H789="Em andamento",H789="Aguardando cliente",H789="Aguardando pagamento",H789="Concluído",H789="Cancelado"),OR(I789="Alta",I789="Média",I789="Baixa")),IF(H789="Concluído",AND(ISNUMBER(K789),K789&gt;=B789,K789&lt;=Resumo!$H$3),IF(H789="Cancelado",OR(K789="",AND(ISNUMBER(K789),K789&gt;=B789,K789&lt;=Resumo!$H$3)),K789="")),IF(H789="Cancelado",OR(J789="",AND(ISNUMBER(J789),J789&gt;=B789)),AND(ISNUMBER(J789),J789&gt;=B789)),ISNUMBER(L789),L789&gt;=0),"OK","Revisar dados"),"Revisar dados"))</f>
      </c>
    </row>
    <row r="790">
      <c r="A790" s="6"/>
      <c r="B790" s="33" t="n"/>
      <c r="C790" s="8" t="n"/>
      <c r="D790" s="9" t="n"/>
      <c r="E790" s="10" t="n"/>
      <c r="F790" s="9" t="n"/>
      <c r="G790" s="8" t="n"/>
      <c r="H790" s="8" t="n"/>
      <c r="I790" s="8" t="n"/>
      <c r="J790" s="33" t="n"/>
      <c r="K790" s="33" t="n"/>
      <c r="L790" s="56" t="n"/>
      <c r="M790" s="32">
        <f>IF(P790&lt;&gt;"OK","",IF(H790="Cancelado","",IF(H790="Concluído",K790-B790,Resumo!$H$3-B790)))</f>
      </c>
      <c r="N790" s="6">
        <f>IF(P790="","",IF(P790&lt;&gt;"OK","Revisar dados",IF(H790="Cancelado","Cancelado",IF(H790="Concluído",IF(K790&gt;J790,"Concluído em atraso","Concluído"),IF(J790&lt;Resumo!$H$3,"Atrasado",IF(J790-Resumo!$H$3&lt;=3,"Vence em até 3 dias","No prazo"))))))</f>
      </c>
      <c r="O790" s="9" t="n"/>
      <c r="P790" s="9">
        <f>IF(COUNTA(A790:L790,O790)=0,"",IFERROR(IF(AND(A790&lt;&gt;"",COUNTIF($A$6:$A$1000,A790)=1,F790&lt;&gt;"",ISNUMBER(Resumo!$H$3),ISNUMBER(B790),B790&gt;=1,B790=INT(B790),B790&lt;=Resumo!$H$3,AND(COUNTIF(Listas!$C$6:$C$105,C790)&gt;=1,C790&lt;&gt;"",COUNTIF(Listas!$A$6:$A$105,G790)=1,G790&lt;&gt;"",OR(H790="A fazer",H790="Em andamento",H790="Aguardando cliente",H790="Aguardando pagamento",H790="Concluído",H790="Cancelado"),OR(I790="Alta",I790="Média",I790="Baixa")),IF(H790="Concluído",AND(ISNUMBER(K790),K790&gt;=B790,K790&lt;=Resumo!$H$3),IF(H790="Cancelado",OR(K790="",AND(ISNUMBER(K790),K790&gt;=B790,K790&lt;=Resumo!$H$3)),K790="")),IF(H790="Cancelado",OR(J790="",AND(ISNUMBER(J790),J790&gt;=B790)),AND(ISNUMBER(J790),J790&gt;=B790)),ISNUMBER(L790),L790&gt;=0),"OK","Revisar dados"),"Revisar dados"))</f>
      </c>
    </row>
    <row r="791">
      <c r="A791" s="13"/>
      <c r="B791" s="33" t="n"/>
      <c r="C791" s="8" t="n"/>
      <c r="D791" s="9" t="n"/>
      <c r="E791" s="10" t="n"/>
      <c r="F791" s="9" t="n"/>
      <c r="G791" s="8" t="n"/>
      <c r="H791" s="8" t="n"/>
      <c r="I791" s="8" t="n"/>
      <c r="J791" s="33" t="n"/>
      <c r="K791" s="33" t="n"/>
      <c r="L791" s="56" t="n"/>
      <c r="M791" s="34">
        <f>IF(P791&lt;&gt;"OK","",IF(H791="Cancelado","",IF(H791="Concluído",K791-B791,Resumo!$H$3-B791)))</f>
      </c>
      <c r="N791" s="13">
        <f>IF(P791="","",IF(P791&lt;&gt;"OK","Revisar dados",IF(H791="Cancelado","Cancelado",IF(H791="Concluído",IF(K791&gt;J791,"Concluído em atraso","Concluído"),IF(J791&lt;Resumo!$H$3,"Atrasado",IF(J791-Resumo!$H$3&lt;=3,"Vence em até 3 dias","No prazo"))))))</f>
      </c>
      <c r="O791" s="9" t="n"/>
      <c r="P791" s="9">
        <f>IF(COUNTA(A791:L791,O791)=0,"",IFERROR(IF(AND(A791&lt;&gt;"",COUNTIF($A$6:$A$1000,A791)=1,F791&lt;&gt;"",ISNUMBER(Resumo!$H$3),ISNUMBER(B791),B791&gt;=1,B791=INT(B791),B791&lt;=Resumo!$H$3,AND(COUNTIF(Listas!$C$6:$C$105,C791)&gt;=1,C791&lt;&gt;"",COUNTIF(Listas!$A$6:$A$105,G791)=1,G791&lt;&gt;"",OR(H791="A fazer",H791="Em andamento",H791="Aguardando cliente",H791="Aguardando pagamento",H791="Concluído",H791="Cancelado"),OR(I791="Alta",I791="Média",I791="Baixa")),IF(H791="Concluído",AND(ISNUMBER(K791),K791&gt;=B791,K791&lt;=Resumo!$H$3),IF(H791="Cancelado",OR(K791="",AND(ISNUMBER(K791),K791&gt;=B791,K791&lt;=Resumo!$H$3)),K791="")),IF(H791="Cancelado",OR(J791="",AND(ISNUMBER(J791),J791&gt;=B791)),AND(ISNUMBER(J791),J791&gt;=B791)),ISNUMBER(L791),L791&gt;=0),"OK","Revisar dados"),"Revisar dados"))</f>
      </c>
    </row>
    <row r="792">
      <c r="A792" s="6"/>
      <c r="B792" s="33" t="n"/>
      <c r="C792" s="8" t="n"/>
      <c r="D792" s="9" t="n"/>
      <c r="E792" s="10" t="n"/>
      <c r="F792" s="9" t="n"/>
      <c r="G792" s="8" t="n"/>
      <c r="H792" s="8" t="n"/>
      <c r="I792" s="8" t="n"/>
      <c r="J792" s="33" t="n"/>
      <c r="K792" s="33" t="n"/>
      <c r="L792" s="56" t="n"/>
      <c r="M792" s="32">
        <f>IF(P792&lt;&gt;"OK","",IF(H792="Cancelado","",IF(H792="Concluído",K792-B792,Resumo!$H$3-B792)))</f>
      </c>
      <c r="N792" s="6">
        <f>IF(P792="","",IF(P792&lt;&gt;"OK","Revisar dados",IF(H792="Cancelado","Cancelado",IF(H792="Concluído",IF(K792&gt;J792,"Concluído em atraso","Concluído"),IF(J792&lt;Resumo!$H$3,"Atrasado",IF(J792-Resumo!$H$3&lt;=3,"Vence em até 3 dias","No prazo"))))))</f>
      </c>
      <c r="O792" s="9" t="n"/>
      <c r="P792" s="9">
        <f>IF(COUNTA(A792:L792,O792)=0,"",IFERROR(IF(AND(A792&lt;&gt;"",COUNTIF($A$6:$A$1000,A792)=1,F792&lt;&gt;"",ISNUMBER(Resumo!$H$3),ISNUMBER(B792),B792&gt;=1,B792=INT(B792),B792&lt;=Resumo!$H$3,AND(COUNTIF(Listas!$C$6:$C$105,C792)&gt;=1,C792&lt;&gt;"",COUNTIF(Listas!$A$6:$A$105,G792)=1,G792&lt;&gt;"",OR(H792="A fazer",H792="Em andamento",H792="Aguardando cliente",H792="Aguardando pagamento",H792="Concluído",H792="Cancelado"),OR(I792="Alta",I792="Média",I792="Baixa")),IF(H792="Concluído",AND(ISNUMBER(K792),K792&gt;=B792,K792&lt;=Resumo!$H$3),IF(H792="Cancelado",OR(K792="",AND(ISNUMBER(K792),K792&gt;=B792,K792&lt;=Resumo!$H$3)),K792="")),IF(H792="Cancelado",OR(J792="",AND(ISNUMBER(J792),J792&gt;=B792)),AND(ISNUMBER(J792),J792&gt;=B792)),ISNUMBER(L792),L792&gt;=0),"OK","Revisar dados"),"Revisar dados"))</f>
      </c>
    </row>
    <row r="793">
      <c r="A793" s="13"/>
      <c r="B793" s="33" t="n"/>
      <c r="C793" s="8" t="n"/>
      <c r="D793" s="9" t="n"/>
      <c r="E793" s="10" t="n"/>
      <c r="F793" s="9" t="n"/>
      <c r="G793" s="8" t="n"/>
      <c r="H793" s="8" t="n"/>
      <c r="I793" s="8" t="n"/>
      <c r="J793" s="33" t="n"/>
      <c r="K793" s="33" t="n"/>
      <c r="L793" s="56" t="n"/>
      <c r="M793" s="34">
        <f>IF(P793&lt;&gt;"OK","",IF(H793="Cancelado","",IF(H793="Concluído",K793-B793,Resumo!$H$3-B793)))</f>
      </c>
      <c r="N793" s="13">
        <f>IF(P793="","",IF(P793&lt;&gt;"OK","Revisar dados",IF(H793="Cancelado","Cancelado",IF(H793="Concluído",IF(K793&gt;J793,"Concluído em atraso","Concluído"),IF(J793&lt;Resumo!$H$3,"Atrasado",IF(J793-Resumo!$H$3&lt;=3,"Vence em até 3 dias","No prazo"))))))</f>
      </c>
      <c r="O793" s="9" t="n"/>
      <c r="P793" s="9">
        <f>IF(COUNTA(A793:L793,O793)=0,"",IFERROR(IF(AND(A793&lt;&gt;"",COUNTIF($A$6:$A$1000,A793)=1,F793&lt;&gt;"",ISNUMBER(Resumo!$H$3),ISNUMBER(B793),B793&gt;=1,B793=INT(B793),B793&lt;=Resumo!$H$3,AND(COUNTIF(Listas!$C$6:$C$105,C793)&gt;=1,C793&lt;&gt;"",COUNTIF(Listas!$A$6:$A$105,G793)=1,G793&lt;&gt;"",OR(H793="A fazer",H793="Em andamento",H793="Aguardando cliente",H793="Aguardando pagamento",H793="Concluído",H793="Cancelado"),OR(I793="Alta",I793="Média",I793="Baixa")),IF(H793="Concluído",AND(ISNUMBER(K793),K793&gt;=B793,K793&lt;=Resumo!$H$3),IF(H793="Cancelado",OR(K793="",AND(ISNUMBER(K793),K793&gt;=B793,K793&lt;=Resumo!$H$3)),K793="")),IF(H793="Cancelado",OR(J793="",AND(ISNUMBER(J793),J793&gt;=B793)),AND(ISNUMBER(J793),J793&gt;=B793)),ISNUMBER(L793),L793&gt;=0),"OK","Revisar dados"),"Revisar dados"))</f>
      </c>
    </row>
    <row r="794">
      <c r="A794" s="6"/>
      <c r="B794" s="33" t="n"/>
      <c r="C794" s="8" t="n"/>
      <c r="D794" s="9" t="n"/>
      <c r="E794" s="10" t="n"/>
      <c r="F794" s="9" t="n"/>
      <c r="G794" s="8" t="n"/>
      <c r="H794" s="8" t="n"/>
      <c r="I794" s="8" t="n"/>
      <c r="J794" s="33" t="n"/>
      <c r="K794" s="33" t="n"/>
      <c r="L794" s="56" t="n"/>
      <c r="M794" s="32">
        <f>IF(P794&lt;&gt;"OK","",IF(H794="Cancelado","",IF(H794="Concluído",K794-B794,Resumo!$H$3-B794)))</f>
      </c>
      <c r="N794" s="6">
        <f>IF(P794="","",IF(P794&lt;&gt;"OK","Revisar dados",IF(H794="Cancelado","Cancelado",IF(H794="Concluído",IF(K794&gt;J794,"Concluído em atraso","Concluído"),IF(J794&lt;Resumo!$H$3,"Atrasado",IF(J794-Resumo!$H$3&lt;=3,"Vence em até 3 dias","No prazo"))))))</f>
      </c>
      <c r="O794" s="9" t="n"/>
      <c r="P794" s="9">
        <f>IF(COUNTA(A794:L794,O794)=0,"",IFERROR(IF(AND(A794&lt;&gt;"",COUNTIF($A$6:$A$1000,A794)=1,F794&lt;&gt;"",ISNUMBER(Resumo!$H$3),ISNUMBER(B794),B794&gt;=1,B794=INT(B794),B794&lt;=Resumo!$H$3,AND(COUNTIF(Listas!$C$6:$C$105,C794)&gt;=1,C794&lt;&gt;"",COUNTIF(Listas!$A$6:$A$105,G794)=1,G794&lt;&gt;"",OR(H794="A fazer",H794="Em andamento",H794="Aguardando cliente",H794="Aguardando pagamento",H794="Concluído",H794="Cancelado"),OR(I794="Alta",I794="Média",I794="Baixa")),IF(H794="Concluído",AND(ISNUMBER(K794),K794&gt;=B794,K794&lt;=Resumo!$H$3),IF(H794="Cancelado",OR(K794="",AND(ISNUMBER(K794),K794&gt;=B794,K794&lt;=Resumo!$H$3)),K794="")),IF(H794="Cancelado",OR(J794="",AND(ISNUMBER(J794),J794&gt;=B794)),AND(ISNUMBER(J794),J794&gt;=B794)),ISNUMBER(L794),L794&gt;=0),"OK","Revisar dados"),"Revisar dados"))</f>
      </c>
    </row>
    <row r="795">
      <c r="A795" s="13"/>
      <c r="B795" s="33" t="n"/>
      <c r="C795" s="8" t="n"/>
      <c r="D795" s="9" t="n"/>
      <c r="E795" s="10" t="n"/>
      <c r="F795" s="9" t="n"/>
      <c r="G795" s="8" t="n"/>
      <c r="H795" s="8" t="n"/>
      <c r="I795" s="8" t="n"/>
      <c r="J795" s="33" t="n"/>
      <c r="K795" s="33" t="n"/>
      <c r="L795" s="56" t="n"/>
      <c r="M795" s="34">
        <f>IF(P795&lt;&gt;"OK","",IF(H795="Cancelado","",IF(H795="Concluído",K795-B795,Resumo!$H$3-B795)))</f>
      </c>
      <c r="N795" s="13">
        <f>IF(P795="","",IF(P795&lt;&gt;"OK","Revisar dados",IF(H795="Cancelado","Cancelado",IF(H795="Concluído",IF(K795&gt;J795,"Concluído em atraso","Concluído"),IF(J795&lt;Resumo!$H$3,"Atrasado",IF(J795-Resumo!$H$3&lt;=3,"Vence em até 3 dias","No prazo"))))))</f>
      </c>
      <c r="O795" s="9" t="n"/>
      <c r="P795" s="9">
        <f>IF(COUNTA(A795:L795,O795)=0,"",IFERROR(IF(AND(A795&lt;&gt;"",COUNTIF($A$6:$A$1000,A795)=1,F795&lt;&gt;"",ISNUMBER(Resumo!$H$3),ISNUMBER(B795),B795&gt;=1,B795=INT(B795),B795&lt;=Resumo!$H$3,AND(COUNTIF(Listas!$C$6:$C$105,C795)&gt;=1,C795&lt;&gt;"",COUNTIF(Listas!$A$6:$A$105,G795)=1,G795&lt;&gt;"",OR(H795="A fazer",H795="Em andamento",H795="Aguardando cliente",H795="Aguardando pagamento",H795="Concluído",H795="Cancelado"),OR(I795="Alta",I795="Média",I795="Baixa")),IF(H795="Concluído",AND(ISNUMBER(K795),K795&gt;=B795,K795&lt;=Resumo!$H$3),IF(H795="Cancelado",OR(K795="",AND(ISNUMBER(K795),K795&gt;=B795,K795&lt;=Resumo!$H$3)),K795="")),IF(H795="Cancelado",OR(J795="",AND(ISNUMBER(J795),J795&gt;=B795)),AND(ISNUMBER(J795),J795&gt;=B795)),ISNUMBER(L795),L795&gt;=0),"OK","Revisar dados"),"Revisar dados"))</f>
      </c>
    </row>
    <row r="796">
      <c r="A796" s="6"/>
      <c r="B796" s="33" t="n"/>
      <c r="C796" s="8" t="n"/>
      <c r="D796" s="9" t="n"/>
      <c r="E796" s="10" t="n"/>
      <c r="F796" s="9" t="n"/>
      <c r="G796" s="8" t="n"/>
      <c r="H796" s="8" t="n"/>
      <c r="I796" s="8" t="n"/>
      <c r="J796" s="33" t="n"/>
      <c r="K796" s="33" t="n"/>
      <c r="L796" s="56" t="n"/>
      <c r="M796" s="32">
        <f>IF(P796&lt;&gt;"OK","",IF(H796="Cancelado","",IF(H796="Concluído",K796-B796,Resumo!$H$3-B796)))</f>
      </c>
      <c r="N796" s="6">
        <f>IF(P796="","",IF(P796&lt;&gt;"OK","Revisar dados",IF(H796="Cancelado","Cancelado",IF(H796="Concluído",IF(K796&gt;J796,"Concluído em atraso","Concluído"),IF(J796&lt;Resumo!$H$3,"Atrasado",IF(J796-Resumo!$H$3&lt;=3,"Vence em até 3 dias","No prazo"))))))</f>
      </c>
      <c r="O796" s="9" t="n"/>
      <c r="P796" s="9">
        <f>IF(COUNTA(A796:L796,O796)=0,"",IFERROR(IF(AND(A796&lt;&gt;"",COUNTIF($A$6:$A$1000,A796)=1,F796&lt;&gt;"",ISNUMBER(Resumo!$H$3),ISNUMBER(B796),B796&gt;=1,B796=INT(B796),B796&lt;=Resumo!$H$3,AND(COUNTIF(Listas!$C$6:$C$105,C796)&gt;=1,C796&lt;&gt;"",COUNTIF(Listas!$A$6:$A$105,G796)=1,G796&lt;&gt;"",OR(H796="A fazer",H796="Em andamento",H796="Aguardando cliente",H796="Aguardando pagamento",H796="Concluído",H796="Cancelado"),OR(I796="Alta",I796="Média",I796="Baixa")),IF(H796="Concluído",AND(ISNUMBER(K796),K796&gt;=B796,K796&lt;=Resumo!$H$3),IF(H796="Cancelado",OR(K796="",AND(ISNUMBER(K796),K796&gt;=B796,K796&lt;=Resumo!$H$3)),K796="")),IF(H796="Cancelado",OR(J796="",AND(ISNUMBER(J796),J796&gt;=B796)),AND(ISNUMBER(J796),J796&gt;=B796)),ISNUMBER(L796),L796&gt;=0),"OK","Revisar dados"),"Revisar dados"))</f>
      </c>
    </row>
    <row r="797">
      <c r="A797" s="13"/>
      <c r="B797" s="33" t="n"/>
      <c r="C797" s="8" t="n"/>
      <c r="D797" s="9" t="n"/>
      <c r="E797" s="10" t="n"/>
      <c r="F797" s="9" t="n"/>
      <c r="G797" s="8" t="n"/>
      <c r="H797" s="8" t="n"/>
      <c r="I797" s="8" t="n"/>
      <c r="J797" s="33" t="n"/>
      <c r="K797" s="33" t="n"/>
      <c r="L797" s="56" t="n"/>
      <c r="M797" s="34">
        <f>IF(P797&lt;&gt;"OK","",IF(H797="Cancelado","",IF(H797="Concluído",K797-B797,Resumo!$H$3-B797)))</f>
      </c>
      <c r="N797" s="13">
        <f>IF(P797="","",IF(P797&lt;&gt;"OK","Revisar dados",IF(H797="Cancelado","Cancelado",IF(H797="Concluído",IF(K797&gt;J797,"Concluído em atraso","Concluído"),IF(J797&lt;Resumo!$H$3,"Atrasado",IF(J797-Resumo!$H$3&lt;=3,"Vence em até 3 dias","No prazo"))))))</f>
      </c>
      <c r="O797" s="9" t="n"/>
      <c r="P797" s="9">
        <f>IF(COUNTA(A797:L797,O797)=0,"",IFERROR(IF(AND(A797&lt;&gt;"",COUNTIF($A$6:$A$1000,A797)=1,F797&lt;&gt;"",ISNUMBER(Resumo!$H$3),ISNUMBER(B797),B797&gt;=1,B797=INT(B797),B797&lt;=Resumo!$H$3,AND(COUNTIF(Listas!$C$6:$C$105,C797)&gt;=1,C797&lt;&gt;"",COUNTIF(Listas!$A$6:$A$105,G797)=1,G797&lt;&gt;"",OR(H797="A fazer",H797="Em andamento",H797="Aguardando cliente",H797="Aguardando pagamento",H797="Concluído",H797="Cancelado"),OR(I797="Alta",I797="Média",I797="Baixa")),IF(H797="Concluído",AND(ISNUMBER(K797),K797&gt;=B797,K797&lt;=Resumo!$H$3),IF(H797="Cancelado",OR(K797="",AND(ISNUMBER(K797),K797&gt;=B797,K797&lt;=Resumo!$H$3)),K797="")),IF(H797="Cancelado",OR(J797="",AND(ISNUMBER(J797),J797&gt;=B797)),AND(ISNUMBER(J797),J797&gt;=B797)),ISNUMBER(L797),L797&gt;=0),"OK","Revisar dados"),"Revisar dados"))</f>
      </c>
    </row>
    <row r="798">
      <c r="A798" s="6"/>
      <c r="B798" s="33" t="n"/>
      <c r="C798" s="8" t="n"/>
      <c r="D798" s="9" t="n"/>
      <c r="E798" s="10" t="n"/>
      <c r="F798" s="9" t="n"/>
      <c r="G798" s="8" t="n"/>
      <c r="H798" s="8" t="n"/>
      <c r="I798" s="8" t="n"/>
      <c r="J798" s="33" t="n"/>
      <c r="K798" s="33" t="n"/>
      <c r="L798" s="56" t="n"/>
      <c r="M798" s="32">
        <f>IF(P798&lt;&gt;"OK","",IF(H798="Cancelado","",IF(H798="Concluído",K798-B798,Resumo!$H$3-B798)))</f>
      </c>
      <c r="N798" s="6">
        <f>IF(P798="","",IF(P798&lt;&gt;"OK","Revisar dados",IF(H798="Cancelado","Cancelado",IF(H798="Concluído",IF(K798&gt;J798,"Concluído em atraso","Concluído"),IF(J798&lt;Resumo!$H$3,"Atrasado",IF(J798-Resumo!$H$3&lt;=3,"Vence em até 3 dias","No prazo"))))))</f>
      </c>
      <c r="O798" s="9" t="n"/>
      <c r="P798" s="9">
        <f>IF(COUNTA(A798:L798,O798)=0,"",IFERROR(IF(AND(A798&lt;&gt;"",COUNTIF($A$6:$A$1000,A798)=1,F798&lt;&gt;"",ISNUMBER(Resumo!$H$3),ISNUMBER(B798),B798&gt;=1,B798=INT(B798),B798&lt;=Resumo!$H$3,AND(COUNTIF(Listas!$C$6:$C$105,C798)&gt;=1,C798&lt;&gt;"",COUNTIF(Listas!$A$6:$A$105,G798)=1,G798&lt;&gt;"",OR(H798="A fazer",H798="Em andamento",H798="Aguardando cliente",H798="Aguardando pagamento",H798="Concluído",H798="Cancelado"),OR(I798="Alta",I798="Média",I798="Baixa")),IF(H798="Concluído",AND(ISNUMBER(K798),K798&gt;=B798,K798&lt;=Resumo!$H$3),IF(H798="Cancelado",OR(K798="",AND(ISNUMBER(K798),K798&gt;=B798,K798&lt;=Resumo!$H$3)),K798="")),IF(H798="Cancelado",OR(J798="",AND(ISNUMBER(J798),J798&gt;=B798)),AND(ISNUMBER(J798),J798&gt;=B798)),ISNUMBER(L798),L798&gt;=0),"OK","Revisar dados"),"Revisar dados"))</f>
      </c>
    </row>
    <row r="799">
      <c r="A799" s="13"/>
      <c r="B799" s="33" t="n"/>
      <c r="C799" s="8" t="n"/>
      <c r="D799" s="9" t="n"/>
      <c r="E799" s="10" t="n"/>
      <c r="F799" s="9" t="n"/>
      <c r="G799" s="8" t="n"/>
      <c r="H799" s="8" t="n"/>
      <c r="I799" s="8" t="n"/>
      <c r="J799" s="33" t="n"/>
      <c r="K799" s="33" t="n"/>
      <c r="L799" s="56" t="n"/>
      <c r="M799" s="34">
        <f>IF(P799&lt;&gt;"OK","",IF(H799="Cancelado","",IF(H799="Concluído",K799-B799,Resumo!$H$3-B799)))</f>
      </c>
      <c r="N799" s="13">
        <f>IF(P799="","",IF(P799&lt;&gt;"OK","Revisar dados",IF(H799="Cancelado","Cancelado",IF(H799="Concluído",IF(K799&gt;J799,"Concluído em atraso","Concluído"),IF(J799&lt;Resumo!$H$3,"Atrasado",IF(J799-Resumo!$H$3&lt;=3,"Vence em até 3 dias","No prazo"))))))</f>
      </c>
      <c r="O799" s="9" t="n"/>
      <c r="P799" s="9">
        <f>IF(COUNTA(A799:L799,O799)=0,"",IFERROR(IF(AND(A799&lt;&gt;"",COUNTIF($A$6:$A$1000,A799)=1,F799&lt;&gt;"",ISNUMBER(Resumo!$H$3),ISNUMBER(B799),B799&gt;=1,B799=INT(B799),B799&lt;=Resumo!$H$3,AND(COUNTIF(Listas!$C$6:$C$105,C799)&gt;=1,C799&lt;&gt;"",COUNTIF(Listas!$A$6:$A$105,G799)=1,G799&lt;&gt;"",OR(H799="A fazer",H799="Em andamento",H799="Aguardando cliente",H799="Aguardando pagamento",H799="Concluído",H799="Cancelado"),OR(I799="Alta",I799="Média",I799="Baixa")),IF(H799="Concluído",AND(ISNUMBER(K799),K799&gt;=B799,K799&lt;=Resumo!$H$3),IF(H799="Cancelado",OR(K799="",AND(ISNUMBER(K799),K799&gt;=B799,K799&lt;=Resumo!$H$3)),K799="")),IF(H799="Cancelado",OR(J799="",AND(ISNUMBER(J799),J799&gt;=B799)),AND(ISNUMBER(J799),J799&gt;=B799)),ISNUMBER(L799),L799&gt;=0),"OK","Revisar dados"),"Revisar dados"))</f>
      </c>
    </row>
    <row r="800">
      <c r="A800" s="6"/>
      <c r="B800" s="33" t="n"/>
      <c r="C800" s="8" t="n"/>
      <c r="D800" s="9" t="n"/>
      <c r="E800" s="10" t="n"/>
      <c r="F800" s="9" t="n"/>
      <c r="G800" s="8" t="n"/>
      <c r="H800" s="8" t="n"/>
      <c r="I800" s="8" t="n"/>
      <c r="J800" s="33" t="n"/>
      <c r="K800" s="33" t="n"/>
      <c r="L800" s="56" t="n"/>
      <c r="M800" s="32">
        <f>IF(P800&lt;&gt;"OK","",IF(H800="Cancelado","",IF(H800="Concluído",K800-B800,Resumo!$H$3-B800)))</f>
      </c>
      <c r="N800" s="6">
        <f>IF(P800="","",IF(P800&lt;&gt;"OK","Revisar dados",IF(H800="Cancelado","Cancelado",IF(H800="Concluído",IF(K800&gt;J800,"Concluído em atraso","Concluído"),IF(J800&lt;Resumo!$H$3,"Atrasado",IF(J800-Resumo!$H$3&lt;=3,"Vence em até 3 dias","No prazo"))))))</f>
      </c>
      <c r="O800" s="9" t="n"/>
      <c r="P800" s="9">
        <f>IF(COUNTA(A800:L800,O800)=0,"",IFERROR(IF(AND(A800&lt;&gt;"",COUNTIF($A$6:$A$1000,A800)=1,F800&lt;&gt;"",ISNUMBER(Resumo!$H$3),ISNUMBER(B800),B800&gt;=1,B800=INT(B800),B800&lt;=Resumo!$H$3,AND(COUNTIF(Listas!$C$6:$C$105,C800)&gt;=1,C800&lt;&gt;"",COUNTIF(Listas!$A$6:$A$105,G800)=1,G800&lt;&gt;"",OR(H800="A fazer",H800="Em andamento",H800="Aguardando cliente",H800="Aguardando pagamento",H800="Concluído",H800="Cancelado"),OR(I800="Alta",I800="Média",I800="Baixa")),IF(H800="Concluído",AND(ISNUMBER(K800),K800&gt;=B800,K800&lt;=Resumo!$H$3),IF(H800="Cancelado",OR(K800="",AND(ISNUMBER(K800),K800&gt;=B800,K800&lt;=Resumo!$H$3)),K800="")),IF(H800="Cancelado",OR(J800="",AND(ISNUMBER(J800),J800&gt;=B800)),AND(ISNUMBER(J800),J800&gt;=B800)),ISNUMBER(L800),L800&gt;=0),"OK","Revisar dados"),"Revisar dados"))</f>
      </c>
    </row>
    <row r="801">
      <c r="A801" s="13"/>
      <c r="B801" s="33" t="n"/>
      <c r="C801" s="8" t="n"/>
      <c r="D801" s="9" t="n"/>
      <c r="E801" s="10" t="n"/>
      <c r="F801" s="9" t="n"/>
      <c r="G801" s="8" t="n"/>
      <c r="H801" s="8" t="n"/>
      <c r="I801" s="8" t="n"/>
      <c r="J801" s="33" t="n"/>
      <c r="K801" s="33" t="n"/>
      <c r="L801" s="56" t="n"/>
      <c r="M801" s="34">
        <f>IF(P801&lt;&gt;"OK","",IF(H801="Cancelado","",IF(H801="Concluído",K801-B801,Resumo!$H$3-B801)))</f>
      </c>
      <c r="N801" s="13">
        <f>IF(P801="","",IF(P801&lt;&gt;"OK","Revisar dados",IF(H801="Cancelado","Cancelado",IF(H801="Concluído",IF(K801&gt;J801,"Concluído em atraso","Concluído"),IF(J801&lt;Resumo!$H$3,"Atrasado",IF(J801-Resumo!$H$3&lt;=3,"Vence em até 3 dias","No prazo"))))))</f>
      </c>
      <c r="O801" s="9" t="n"/>
      <c r="P801" s="9">
        <f>IF(COUNTA(A801:L801,O801)=0,"",IFERROR(IF(AND(A801&lt;&gt;"",COUNTIF($A$6:$A$1000,A801)=1,F801&lt;&gt;"",ISNUMBER(Resumo!$H$3),ISNUMBER(B801),B801&gt;=1,B801=INT(B801),B801&lt;=Resumo!$H$3,AND(COUNTIF(Listas!$C$6:$C$105,C801)&gt;=1,C801&lt;&gt;"",COUNTIF(Listas!$A$6:$A$105,G801)=1,G801&lt;&gt;"",OR(H801="A fazer",H801="Em andamento",H801="Aguardando cliente",H801="Aguardando pagamento",H801="Concluído",H801="Cancelado"),OR(I801="Alta",I801="Média",I801="Baixa")),IF(H801="Concluído",AND(ISNUMBER(K801),K801&gt;=B801,K801&lt;=Resumo!$H$3),IF(H801="Cancelado",OR(K801="",AND(ISNUMBER(K801),K801&gt;=B801,K801&lt;=Resumo!$H$3)),K801="")),IF(H801="Cancelado",OR(J801="",AND(ISNUMBER(J801),J801&gt;=B801)),AND(ISNUMBER(J801),J801&gt;=B801)),ISNUMBER(L801),L801&gt;=0),"OK","Revisar dados"),"Revisar dados"))</f>
      </c>
    </row>
    <row r="802">
      <c r="A802" s="6"/>
      <c r="B802" s="33" t="n"/>
      <c r="C802" s="8" t="n"/>
      <c r="D802" s="9" t="n"/>
      <c r="E802" s="10" t="n"/>
      <c r="F802" s="9" t="n"/>
      <c r="G802" s="8" t="n"/>
      <c r="H802" s="8" t="n"/>
      <c r="I802" s="8" t="n"/>
      <c r="J802" s="33" t="n"/>
      <c r="K802" s="33" t="n"/>
      <c r="L802" s="56" t="n"/>
      <c r="M802" s="32">
        <f>IF(P802&lt;&gt;"OK","",IF(H802="Cancelado","",IF(H802="Concluído",K802-B802,Resumo!$H$3-B802)))</f>
      </c>
      <c r="N802" s="6">
        <f>IF(P802="","",IF(P802&lt;&gt;"OK","Revisar dados",IF(H802="Cancelado","Cancelado",IF(H802="Concluído",IF(K802&gt;J802,"Concluído em atraso","Concluído"),IF(J802&lt;Resumo!$H$3,"Atrasado",IF(J802-Resumo!$H$3&lt;=3,"Vence em até 3 dias","No prazo"))))))</f>
      </c>
      <c r="O802" s="9" t="n"/>
      <c r="P802" s="9">
        <f>IF(COUNTA(A802:L802,O802)=0,"",IFERROR(IF(AND(A802&lt;&gt;"",COUNTIF($A$6:$A$1000,A802)=1,F802&lt;&gt;"",ISNUMBER(Resumo!$H$3),ISNUMBER(B802),B802&gt;=1,B802=INT(B802),B802&lt;=Resumo!$H$3,AND(COUNTIF(Listas!$C$6:$C$105,C802)&gt;=1,C802&lt;&gt;"",COUNTIF(Listas!$A$6:$A$105,G802)=1,G802&lt;&gt;"",OR(H802="A fazer",H802="Em andamento",H802="Aguardando cliente",H802="Aguardando pagamento",H802="Concluído",H802="Cancelado"),OR(I802="Alta",I802="Média",I802="Baixa")),IF(H802="Concluído",AND(ISNUMBER(K802),K802&gt;=B802,K802&lt;=Resumo!$H$3),IF(H802="Cancelado",OR(K802="",AND(ISNUMBER(K802),K802&gt;=B802,K802&lt;=Resumo!$H$3)),K802="")),IF(H802="Cancelado",OR(J802="",AND(ISNUMBER(J802),J802&gt;=B802)),AND(ISNUMBER(J802),J802&gt;=B802)),ISNUMBER(L802),L802&gt;=0),"OK","Revisar dados"),"Revisar dados"))</f>
      </c>
    </row>
    <row r="803">
      <c r="A803" s="13"/>
      <c r="B803" s="33" t="n"/>
      <c r="C803" s="8" t="n"/>
      <c r="D803" s="9" t="n"/>
      <c r="E803" s="10" t="n"/>
      <c r="F803" s="9" t="n"/>
      <c r="G803" s="8" t="n"/>
      <c r="H803" s="8" t="n"/>
      <c r="I803" s="8" t="n"/>
      <c r="J803" s="33" t="n"/>
      <c r="K803" s="33" t="n"/>
      <c r="L803" s="56" t="n"/>
      <c r="M803" s="34">
        <f>IF(P803&lt;&gt;"OK","",IF(H803="Cancelado","",IF(H803="Concluído",K803-B803,Resumo!$H$3-B803)))</f>
      </c>
      <c r="N803" s="13">
        <f>IF(P803="","",IF(P803&lt;&gt;"OK","Revisar dados",IF(H803="Cancelado","Cancelado",IF(H803="Concluído",IF(K803&gt;J803,"Concluído em atraso","Concluído"),IF(J803&lt;Resumo!$H$3,"Atrasado",IF(J803-Resumo!$H$3&lt;=3,"Vence em até 3 dias","No prazo"))))))</f>
      </c>
      <c r="O803" s="9" t="n"/>
      <c r="P803" s="9">
        <f>IF(COUNTA(A803:L803,O803)=0,"",IFERROR(IF(AND(A803&lt;&gt;"",COUNTIF($A$6:$A$1000,A803)=1,F803&lt;&gt;"",ISNUMBER(Resumo!$H$3),ISNUMBER(B803),B803&gt;=1,B803=INT(B803),B803&lt;=Resumo!$H$3,AND(COUNTIF(Listas!$C$6:$C$105,C803)&gt;=1,C803&lt;&gt;"",COUNTIF(Listas!$A$6:$A$105,G803)=1,G803&lt;&gt;"",OR(H803="A fazer",H803="Em andamento",H803="Aguardando cliente",H803="Aguardando pagamento",H803="Concluído",H803="Cancelado"),OR(I803="Alta",I803="Média",I803="Baixa")),IF(H803="Concluído",AND(ISNUMBER(K803),K803&gt;=B803,K803&lt;=Resumo!$H$3),IF(H803="Cancelado",OR(K803="",AND(ISNUMBER(K803),K803&gt;=B803,K803&lt;=Resumo!$H$3)),K803="")),IF(H803="Cancelado",OR(J803="",AND(ISNUMBER(J803),J803&gt;=B803)),AND(ISNUMBER(J803),J803&gt;=B803)),ISNUMBER(L803),L803&gt;=0),"OK","Revisar dados"),"Revisar dados"))</f>
      </c>
    </row>
    <row r="804">
      <c r="A804" s="6"/>
      <c r="B804" s="33" t="n"/>
      <c r="C804" s="8" t="n"/>
      <c r="D804" s="9" t="n"/>
      <c r="E804" s="10" t="n"/>
      <c r="F804" s="9" t="n"/>
      <c r="G804" s="8" t="n"/>
      <c r="H804" s="8" t="n"/>
      <c r="I804" s="8" t="n"/>
      <c r="J804" s="33" t="n"/>
      <c r="K804" s="33" t="n"/>
      <c r="L804" s="56" t="n"/>
      <c r="M804" s="32">
        <f>IF(P804&lt;&gt;"OK","",IF(H804="Cancelado","",IF(H804="Concluído",K804-B804,Resumo!$H$3-B804)))</f>
      </c>
      <c r="N804" s="6">
        <f>IF(P804="","",IF(P804&lt;&gt;"OK","Revisar dados",IF(H804="Cancelado","Cancelado",IF(H804="Concluído",IF(K804&gt;J804,"Concluído em atraso","Concluído"),IF(J804&lt;Resumo!$H$3,"Atrasado",IF(J804-Resumo!$H$3&lt;=3,"Vence em até 3 dias","No prazo"))))))</f>
      </c>
      <c r="O804" s="9" t="n"/>
      <c r="P804" s="9">
        <f>IF(COUNTA(A804:L804,O804)=0,"",IFERROR(IF(AND(A804&lt;&gt;"",COUNTIF($A$6:$A$1000,A804)=1,F804&lt;&gt;"",ISNUMBER(Resumo!$H$3),ISNUMBER(B804),B804&gt;=1,B804=INT(B804),B804&lt;=Resumo!$H$3,AND(COUNTIF(Listas!$C$6:$C$105,C804)&gt;=1,C804&lt;&gt;"",COUNTIF(Listas!$A$6:$A$105,G804)=1,G804&lt;&gt;"",OR(H804="A fazer",H804="Em andamento",H804="Aguardando cliente",H804="Aguardando pagamento",H804="Concluído",H804="Cancelado"),OR(I804="Alta",I804="Média",I804="Baixa")),IF(H804="Concluído",AND(ISNUMBER(K804),K804&gt;=B804,K804&lt;=Resumo!$H$3),IF(H804="Cancelado",OR(K804="",AND(ISNUMBER(K804),K804&gt;=B804,K804&lt;=Resumo!$H$3)),K804="")),IF(H804="Cancelado",OR(J804="",AND(ISNUMBER(J804),J804&gt;=B804)),AND(ISNUMBER(J804),J804&gt;=B804)),ISNUMBER(L804),L804&gt;=0),"OK","Revisar dados"),"Revisar dados"))</f>
      </c>
    </row>
    <row r="805">
      <c r="A805" s="13"/>
      <c r="B805" s="33" t="n"/>
      <c r="C805" s="8" t="n"/>
      <c r="D805" s="9" t="n"/>
      <c r="E805" s="10" t="n"/>
      <c r="F805" s="9" t="n"/>
      <c r="G805" s="8" t="n"/>
      <c r="H805" s="8" t="n"/>
      <c r="I805" s="8" t="n"/>
      <c r="J805" s="33" t="n"/>
      <c r="K805" s="33" t="n"/>
      <c r="L805" s="56" t="n"/>
      <c r="M805" s="34">
        <f>IF(P805&lt;&gt;"OK","",IF(H805="Cancelado","",IF(H805="Concluído",K805-B805,Resumo!$H$3-B805)))</f>
      </c>
      <c r="N805" s="13">
        <f>IF(P805="","",IF(P805&lt;&gt;"OK","Revisar dados",IF(H805="Cancelado","Cancelado",IF(H805="Concluído",IF(K805&gt;J805,"Concluído em atraso","Concluído"),IF(J805&lt;Resumo!$H$3,"Atrasado",IF(J805-Resumo!$H$3&lt;=3,"Vence em até 3 dias","No prazo"))))))</f>
      </c>
      <c r="O805" s="9" t="n"/>
      <c r="P805" s="9">
        <f>IF(COUNTA(A805:L805,O805)=0,"",IFERROR(IF(AND(A805&lt;&gt;"",COUNTIF($A$6:$A$1000,A805)=1,F805&lt;&gt;"",ISNUMBER(Resumo!$H$3),ISNUMBER(B805),B805&gt;=1,B805=INT(B805),B805&lt;=Resumo!$H$3,AND(COUNTIF(Listas!$C$6:$C$105,C805)&gt;=1,C805&lt;&gt;"",COUNTIF(Listas!$A$6:$A$105,G805)=1,G805&lt;&gt;"",OR(H805="A fazer",H805="Em andamento",H805="Aguardando cliente",H805="Aguardando pagamento",H805="Concluído",H805="Cancelado"),OR(I805="Alta",I805="Média",I805="Baixa")),IF(H805="Concluído",AND(ISNUMBER(K805),K805&gt;=B805,K805&lt;=Resumo!$H$3),IF(H805="Cancelado",OR(K805="",AND(ISNUMBER(K805),K805&gt;=B805,K805&lt;=Resumo!$H$3)),K805="")),IF(H805="Cancelado",OR(J805="",AND(ISNUMBER(J805),J805&gt;=B805)),AND(ISNUMBER(J805),J805&gt;=B805)),ISNUMBER(L805),L805&gt;=0),"OK","Revisar dados"),"Revisar dados"))</f>
      </c>
    </row>
    <row r="806">
      <c r="A806" s="6"/>
      <c r="B806" s="33" t="n"/>
      <c r="C806" s="8" t="n"/>
      <c r="D806" s="9" t="n"/>
      <c r="E806" s="10" t="n"/>
      <c r="F806" s="9" t="n"/>
      <c r="G806" s="8" t="n"/>
      <c r="H806" s="8" t="n"/>
      <c r="I806" s="8" t="n"/>
      <c r="J806" s="33" t="n"/>
      <c r="K806" s="33" t="n"/>
      <c r="L806" s="56" t="n"/>
      <c r="M806" s="32">
        <f>IF(P806&lt;&gt;"OK","",IF(H806="Cancelado","",IF(H806="Concluído",K806-B806,Resumo!$H$3-B806)))</f>
      </c>
      <c r="N806" s="6">
        <f>IF(P806="","",IF(P806&lt;&gt;"OK","Revisar dados",IF(H806="Cancelado","Cancelado",IF(H806="Concluído",IF(K806&gt;J806,"Concluído em atraso","Concluído"),IF(J806&lt;Resumo!$H$3,"Atrasado",IF(J806-Resumo!$H$3&lt;=3,"Vence em até 3 dias","No prazo"))))))</f>
      </c>
      <c r="O806" s="9" t="n"/>
      <c r="P806" s="9">
        <f>IF(COUNTA(A806:L806,O806)=0,"",IFERROR(IF(AND(A806&lt;&gt;"",COUNTIF($A$6:$A$1000,A806)=1,F806&lt;&gt;"",ISNUMBER(Resumo!$H$3),ISNUMBER(B806),B806&gt;=1,B806=INT(B806),B806&lt;=Resumo!$H$3,AND(COUNTIF(Listas!$C$6:$C$105,C806)&gt;=1,C806&lt;&gt;"",COUNTIF(Listas!$A$6:$A$105,G806)=1,G806&lt;&gt;"",OR(H806="A fazer",H806="Em andamento",H806="Aguardando cliente",H806="Aguardando pagamento",H806="Concluído",H806="Cancelado"),OR(I806="Alta",I806="Média",I806="Baixa")),IF(H806="Concluído",AND(ISNUMBER(K806),K806&gt;=B806,K806&lt;=Resumo!$H$3),IF(H806="Cancelado",OR(K806="",AND(ISNUMBER(K806),K806&gt;=B806,K806&lt;=Resumo!$H$3)),K806="")),IF(H806="Cancelado",OR(J806="",AND(ISNUMBER(J806),J806&gt;=B806)),AND(ISNUMBER(J806),J806&gt;=B806)),ISNUMBER(L806),L806&gt;=0),"OK","Revisar dados"),"Revisar dados"))</f>
      </c>
    </row>
    <row r="807">
      <c r="A807" s="13"/>
      <c r="B807" s="33" t="n"/>
      <c r="C807" s="8" t="n"/>
      <c r="D807" s="9" t="n"/>
      <c r="E807" s="10" t="n"/>
      <c r="F807" s="9" t="n"/>
      <c r="G807" s="8" t="n"/>
      <c r="H807" s="8" t="n"/>
      <c r="I807" s="8" t="n"/>
      <c r="J807" s="33" t="n"/>
      <c r="K807" s="33" t="n"/>
      <c r="L807" s="56" t="n"/>
      <c r="M807" s="34">
        <f>IF(P807&lt;&gt;"OK","",IF(H807="Cancelado","",IF(H807="Concluído",K807-B807,Resumo!$H$3-B807)))</f>
      </c>
      <c r="N807" s="13">
        <f>IF(P807="","",IF(P807&lt;&gt;"OK","Revisar dados",IF(H807="Cancelado","Cancelado",IF(H807="Concluído",IF(K807&gt;J807,"Concluído em atraso","Concluído"),IF(J807&lt;Resumo!$H$3,"Atrasado",IF(J807-Resumo!$H$3&lt;=3,"Vence em até 3 dias","No prazo"))))))</f>
      </c>
      <c r="O807" s="9" t="n"/>
      <c r="P807" s="9">
        <f>IF(COUNTA(A807:L807,O807)=0,"",IFERROR(IF(AND(A807&lt;&gt;"",COUNTIF($A$6:$A$1000,A807)=1,F807&lt;&gt;"",ISNUMBER(Resumo!$H$3),ISNUMBER(B807),B807&gt;=1,B807=INT(B807),B807&lt;=Resumo!$H$3,AND(COUNTIF(Listas!$C$6:$C$105,C807)&gt;=1,C807&lt;&gt;"",COUNTIF(Listas!$A$6:$A$105,G807)=1,G807&lt;&gt;"",OR(H807="A fazer",H807="Em andamento",H807="Aguardando cliente",H807="Aguardando pagamento",H807="Concluído",H807="Cancelado"),OR(I807="Alta",I807="Média",I807="Baixa")),IF(H807="Concluído",AND(ISNUMBER(K807),K807&gt;=B807,K807&lt;=Resumo!$H$3),IF(H807="Cancelado",OR(K807="",AND(ISNUMBER(K807),K807&gt;=B807,K807&lt;=Resumo!$H$3)),K807="")),IF(H807="Cancelado",OR(J807="",AND(ISNUMBER(J807),J807&gt;=B807)),AND(ISNUMBER(J807),J807&gt;=B807)),ISNUMBER(L807),L807&gt;=0),"OK","Revisar dados"),"Revisar dados"))</f>
      </c>
    </row>
    <row r="808">
      <c r="A808" s="6"/>
      <c r="B808" s="33" t="n"/>
      <c r="C808" s="8" t="n"/>
      <c r="D808" s="9" t="n"/>
      <c r="E808" s="10" t="n"/>
      <c r="F808" s="9" t="n"/>
      <c r="G808" s="8" t="n"/>
      <c r="H808" s="8" t="n"/>
      <c r="I808" s="8" t="n"/>
      <c r="J808" s="33" t="n"/>
      <c r="K808" s="33" t="n"/>
      <c r="L808" s="56" t="n"/>
      <c r="M808" s="32">
        <f>IF(P808&lt;&gt;"OK","",IF(H808="Cancelado","",IF(H808="Concluído",K808-B808,Resumo!$H$3-B808)))</f>
      </c>
      <c r="N808" s="6">
        <f>IF(P808="","",IF(P808&lt;&gt;"OK","Revisar dados",IF(H808="Cancelado","Cancelado",IF(H808="Concluído",IF(K808&gt;J808,"Concluído em atraso","Concluído"),IF(J808&lt;Resumo!$H$3,"Atrasado",IF(J808-Resumo!$H$3&lt;=3,"Vence em até 3 dias","No prazo"))))))</f>
      </c>
      <c r="O808" s="9" t="n"/>
      <c r="P808" s="9">
        <f>IF(COUNTA(A808:L808,O808)=0,"",IFERROR(IF(AND(A808&lt;&gt;"",COUNTIF($A$6:$A$1000,A808)=1,F808&lt;&gt;"",ISNUMBER(Resumo!$H$3),ISNUMBER(B808),B808&gt;=1,B808=INT(B808),B808&lt;=Resumo!$H$3,AND(COUNTIF(Listas!$C$6:$C$105,C808)&gt;=1,C808&lt;&gt;"",COUNTIF(Listas!$A$6:$A$105,G808)=1,G808&lt;&gt;"",OR(H808="A fazer",H808="Em andamento",H808="Aguardando cliente",H808="Aguardando pagamento",H808="Concluído",H808="Cancelado"),OR(I808="Alta",I808="Média",I808="Baixa")),IF(H808="Concluído",AND(ISNUMBER(K808),K808&gt;=B808,K808&lt;=Resumo!$H$3),IF(H808="Cancelado",OR(K808="",AND(ISNUMBER(K808),K808&gt;=B808,K808&lt;=Resumo!$H$3)),K808="")),IF(H808="Cancelado",OR(J808="",AND(ISNUMBER(J808),J808&gt;=B808)),AND(ISNUMBER(J808),J808&gt;=B808)),ISNUMBER(L808),L808&gt;=0),"OK","Revisar dados"),"Revisar dados"))</f>
      </c>
    </row>
    <row r="809">
      <c r="A809" s="13"/>
      <c r="B809" s="33" t="n"/>
      <c r="C809" s="8" t="n"/>
      <c r="D809" s="9" t="n"/>
      <c r="E809" s="10" t="n"/>
      <c r="F809" s="9" t="n"/>
      <c r="G809" s="8" t="n"/>
      <c r="H809" s="8" t="n"/>
      <c r="I809" s="8" t="n"/>
      <c r="J809" s="33" t="n"/>
      <c r="K809" s="33" t="n"/>
      <c r="L809" s="56" t="n"/>
      <c r="M809" s="34">
        <f>IF(P809&lt;&gt;"OK","",IF(H809="Cancelado","",IF(H809="Concluído",K809-B809,Resumo!$H$3-B809)))</f>
      </c>
      <c r="N809" s="13">
        <f>IF(P809="","",IF(P809&lt;&gt;"OK","Revisar dados",IF(H809="Cancelado","Cancelado",IF(H809="Concluído",IF(K809&gt;J809,"Concluído em atraso","Concluído"),IF(J809&lt;Resumo!$H$3,"Atrasado",IF(J809-Resumo!$H$3&lt;=3,"Vence em até 3 dias","No prazo"))))))</f>
      </c>
      <c r="O809" s="9" t="n"/>
      <c r="P809" s="9">
        <f>IF(COUNTA(A809:L809,O809)=0,"",IFERROR(IF(AND(A809&lt;&gt;"",COUNTIF($A$6:$A$1000,A809)=1,F809&lt;&gt;"",ISNUMBER(Resumo!$H$3),ISNUMBER(B809),B809&gt;=1,B809=INT(B809),B809&lt;=Resumo!$H$3,AND(COUNTIF(Listas!$C$6:$C$105,C809)&gt;=1,C809&lt;&gt;"",COUNTIF(Listas!$A$6:$A$105,G809)=1,G809&lt;&gt;"",OR(H809="A fazer",H809="Em andamento",H809="Aguardando cliente",H809="Aguardando pagamento",H809="Concluído",H809="Cancelado"),OR(I809="Alta",I809="Média",I809="Baixa")),IF(H809="Concluído",AND(ISNUMBER(K809),K809&gt;=B809,K809&lt;=Resumo!$H$3),IF(H809="Cancelado",OR(K809="",AND(ISNUMBER(K809),K809&gt;=B809,K809&lt;=Resumo!$H$3)),K809="")),IF(H809="Cancelado",OR(J809="",AND(ISNUMBER(J809),J809&gt;=B809)),AND(ISNUMBER(J809),J809&gt;=B809)),ISNUMBER(L809),L809&gt;=0),"OK","Revisar dados"),"Revisar dados"))</f>
      </c>
    </row>
    <row r="810">
      <c r="A810" s="6"/>
      <c r="B810" s="33" t="n"/>
      <c r="C810" s="8" t="n"/>
      <c r="D810" s="9" t="n"/>
      <c r="E810" s="10" t="n"/>
      <c r="F810" s="9" t="n"/>
      <c r="G810" s="8" t="n"/>
      <c r="H810" s="8" t="n"/>
      <c r="I810" s="8" t="n"/>
      <c r="J810" s="33" t="n"/>
      <c r="K810" s="33" t="n"/>
      <c r="L810" s="56" t="n"/>
      <c r="M810" s="32">
        <f>IF(P810&lt;&gt;"OK","",IF(H810="Cancelado","",IF(H810="Concluído",K810-B810,Resumo!$H$3-B810)))</f>
      </c>
      <c r="N810" s="6">
        <f>IF(P810="","",IF(P810&lt;&gt;"OK","Revisar dados",IF(H810="Cancelado","Cancelado",IF(H810="Concluído",IF(K810&gt;J810,"Concluído em atraso","Concluído"),IF(J810&lt;Resumo!$H$3,"Atrasado",IF(J810-Resumo!$H$3&lt;=3,"Vence em até 3 dias","No prazo"))))))</f>
      </c>
      <c r="O810" s="9" t="n"/>
      <c r="P810" s="9">
        <f>IF(COUNTA(A810:L810,O810)=0,"",IFERROR(IF(AND(A810&lt;&gt;"",COUNTIF($A$6:$A$1000,A810)=1,F810&lt;&gt;"",ISNUMBER(Resumo!$H$3),ISNUMBER(B810),B810&gt;=1,B810=INT(B810),B810&lt;=Resumo!$H$3,AND(COUNTIF(Listas!$C$6:$C$105,C810)&gt;=1,C810&lt;&gt;"",COUNTIF(Listas!$A$6:$A$105,G810)=1,G810&lt;&gt;"",OR(H810="A fazer",H810="Em andamento",H810="Aguardando cliente",H810="Aguardando pagamento",H810="Concluído",H810="Cancelado"),OR(I810="Alta",I810="Média",I810="Baixa")),IF(H810="Concluído",AND(ISNUMBER(K810),K810&gt;=B810,K810&lt;=Resumo!$H$3),IF(H810="Cancelado",OR(K810="",AND(ISNUMBER(K810),K810&gt;=B810,K810&lt;=Resumo!$H$3)),K810="")),IF(H810="Cancelado",OR(J810="",AND(ISNUMBER(J810),J810&gt;=B810)),AND(ISNUMBER(J810),J810&gt;=B810)),ISNUMBER(L810),L810&gt;=0),"OK","Revisar dados"),"Revisar dados"))</f>
      </c>
    </row>
    <row r="811">
      <c r="A811" s="13"/>
      <c r="B811" s="33" t="n"/>
      <c r="C811" s="8" t="n"/>
      <c r="D811" s="9" t="n"/>
      <c r="E811" s="10" t="n"/>
      <c r="F811" s="9" t="n"/>
      <c r="G811" s="8" t="n"/>
      <c r="H811" s="8" t="n"/>
      <c r="I811" s="8" t="n"/>
      <c r="J811" s="33" t="n"/>
      <c r="K811" s="33" t="n"/>
      <c r="L811" s="56" t="n"/>
      <c r="M811" s="34">
        <f>IF(P811&lt;&gt;"OK","",IF(H811="Cancelado","",IF(H811="Concluído",K811-B811,Resumo!$H$3-B811)))</f>
      </c>
      <c r="N811" s="13">
        <f>IF(P811="","",IF(P811&lt;&gt;"OK","Revisar dados",IF(H811="Cancelado","Cancelado",IF(H811="Concluído",IF(K811&gt;J811,"Concluído em atraso","Concluído"),IF(J811&lt;Resumo!$H$3,"Atrasado",IF(J811-Resumo!$H$3&lt;=3,"Vence em até 3 dias","No prazo"))))))</f>
      </c>
      <c r="O811" s="9" t="n"/>
      <c r="P811" s="9">
        <f>IF(COUNTA(A811:L811,O811)=0,"",IFERROR(IF(AND(A811&lt;&gt;"",COUNTIF($A$6:$A$1000,A811)=1,F811&lt;&gt;"",ISNUMBER(Resumo!$H$3),ISNUMBER(B811),B811&gt;=1,B811=INT(B811),B811&lt;=Resumo!$H$3,AND(COUNTIF(Listas!$C$6:$C$105,C811)&gt;=1,C811&lt;&gt;"",COUNTIF(Listas!$A$6:$A$105,G811)=1,G811&lt;&gt;"",OR(H811="A fazer",H811="Em andamento",H811="Aguardando cliente",H811="Aguardando pagamento",H811="Concluído",H811="Cancelado"),OR(I811="Alta",I811="Média",I811="Baixa")),IF(H811="Concluído",AND(ISNUMBER(K811),K811&gt;=B811,K811&lt;=Resumo!$H$3),IF(H811="Cancelado",OR(K811="",AND(ISNUMBER(K811),K811&gt;=B811,K811&lt;=Resumo!$H$3)),K811="")),IF(H811="Cancelado",OR(J811="",AND(ISNUMBER(J811),J811&gt;=B811)),AND(ISNUMBER(J811),J811&gt;=B811)),ISNUMBER(L811),L811&gt;=0),"OK","Revisar dados"),"Revisar dados"))</f>
      </c>
    </row>
    <row r="812">
      <c r="A812" s="6"/>
      <c r="B812" s="33" t="n"/>
      <c r="C812" s="8" t="n"/>
      <c r="D812" s="9" t="n"/>
      <c r="E812" s="10" t="n"/>
      <c r="F812" s="9" t="n"/>
      <c r="G812" s="8" t="n"/>
      <c r="H812" s="8" t="n"/>
      <c r="I812" s="8" t="n"/>
      <c r="J812" s="33" t="n"/>
      <c r="K812" s="33" t="n"/>
      <c r="L812" s="56" t="n"/>
      <c r="M812" s="32">
        <f>IF(P812&lt;&gt;"OK","",IF(H812="Cancelado","",IF(H812="Concluído",K812-B812,Resumo!$H$3-B812)))</f>
      </c>
      <c r="N812" s="6">
        <f>IF(P812="","",IF(P812&lt;&gt;"OK","Revisar dados",IF(H812="Cancelado","Cancelado",IF(H812="Concluído",IF(K812&gt;J812,"Concluído em atraso","Concluído"),IF(J812&lt;Resumo!$H$3,"Atrasado",IF(J812-Resumo!$H$3&lt;=3,"Vence em até 3 dias","No prazo"))))))</f>
      </c>
      <c r="O812" s="9" t="n"/>
      <c r="P812" s="9">
        <f>IF(COUNTA(A812:L812,O812)=0,"",IFERROR(IF(AND(A812&lt;&gt;"",COUNTIF($A$6:$A$1000,A812)=1,F812&lt;&gt;"",ISNUMBER(Resumo!$H$3),ISNUMBER(B812),B812&gt;=1,B812=INT(B812),B812&lt;=Resumo!$H$3,AND(COUNTIF(Listas!$C$6:$C$105,C812)&gt;=1,C812&lt;&gt;"",COUNTIF(Listas!$A$6:$A$105,G812)=1,G812&lt;&gt;"",OR(H812="A fazer",H812="Em andamento",H812="Aguardando cliente",H812="Aguardando pagamento",H812="Concluído",H812="Cancelado"),OR(I812="Alta",I812="Média",I812="Baixa")),IF(H812="Concluído",AND(ISNUMBER(K812),K812&gt;=B812,K812&lt;=Resumo!$H$3),IF(H812="Cancelado",OR(K812="",AND(ISNUMBER(K812),K812&gt;=B812,K812&lt;=Resumo!$H$3)),K812="")),IF(H812="Cancelado",OR(J812="",AND(ISNUMBER(J812),J812&gt;=B812)),AND(ISNUMBER(J812),J812&gt;=B812)),ISNUMBER(L812),L812&gt;=0),"OK","Revisar dados"),"Revisar dados"))</f>
      </c>
    </row>
    <row r="813">
      <c r="A813" s="13"/>
      <c r="B813" s="33" t="n"/>
      <c r="C813" s="8" t="n"/>
      <c r="D813" s="9" t="n"/>
      <c r="E813" s="10" t="n"/>
      <c r="F813" s="9" t="n"/>
      <c r="G813" s="8" t="n"/>
      <c r="H813" s="8" t="n"/>
      <c r="I813" s="8" t="n"/>
      <c r="J813" s="33" t="n"/>
      <c r="K813" s="33" t="n"/>
      <c r="L813" s="56" t="n"/>
      <c r="M813" s="34">
        <f>IF(P813&lt;&gt;"OK","",IF(H813="Cancelado","",IF(H813="Concluído",K813-B813,Resumo!$H$3-B813)))</f>
      </c>
      <c r="N813" s="13">
        <f>IF(P813="","",IF(P813&lt;&gt;"OK","Revisar dados",IF(H813="Cancelado","Cancelado",IF(H813="Concluído",IF(K813&gt;J813,"Concluído em atraso","Concluído"),IF(J813&lt;Resumo!$H$3,"Atrasado",IF(J813-Resumo!$H$3&lt;=3,"Vence em até 3 dias","No prazo"))))))</f>
      </c>
      <c r="O813" s="9" t="n"/>
      <c r="P813" s="9">
        <f>IF(COUNTA(A813:L813,O813)=0,"",IFERROR(IF(AND(A813&lt;&gt;"",COUNTIF($A$6:$A$1000,A813)=1,F813&lt;&gt;"",ISNUMBER(Resumo!$H$3),ISNUMBER(B813),B813&gt;=1,B813=INT(B813),B813&lt;=Resumo!$H$3,AND(COUNTIF(Listas!$C$6:$C$105,C813)&gt;=1,C813&lt;&gt;"",COUNTIF(Listas!$A$6:$A$105,G813)=1,G813&lt;&gt;"",OR(H813="A fazer",H813="Em andamento",H813="Aguardando cliente",H813="Aguardando pagamento",H813="Concluído",H813="Cancelado"),OR(I813="Alta",I813="Média",I813="Baixa")),IF(H813="Concluído",AND(ISNUMBER(K813),K813&gt;=B813,K813&lt;=Resumo!$H$3),IF(H813="Cancelado",OR(K813="",AND(ISNUMBER(K813),K813&gt;=B813,K813&lt;=Resumo!$H$3)),K813="")),IF(H813="Cancelado",OR(J813="",AND(ISNUMBER(J813),J813&gt;=B813)),AND(ISNUMBER(J813),J813&gt;=B813)),ISNUMBER(L813),L813&gt;=0),"OK","Revisar dados"),"Revisar dados"))</f>
      </c>
    </row>
    <row r="814">
      <c r="A814" s="6"/>
      <c r="B814" s="33" t="n"/>
      <c r="C814" s="8" t="n"/>
      <c r="D814" s="9" t="n"/>
      <c r="E814" s="10" t="n"/>
      <c r="F814" s="9" t="n"/>
      <c r="G814" s="8" t="n"/>
      <c r="H814" s="8" t="n"/>
      <c r="I814" s="8" t="n"/>
      <c r="J814" s="33" t="n"/>
      <c r="K814" s="33" t="n"/>
      <c r="L814" s="56" t="n"/>
      <c r="M814" s="32">
        <f>IF(P814&lt;&gt;"OK","",IF(H814="Cancelado","",IF(H814="Concluído",K814-B814,Resumo!$H$3-B814)))</f>
      </c>
      <c r="N814" s="6">
        <f>IF(P814="","",IF(P814&lt;&gt;"OK","Revisar dados",IF(H814="Cancelado","Cancelado",IF(H814="Concluído",IF(K814&gt;J814,"Concluído em atraso","Concluído"),IF(J814&lt;Resumo!$H$3,"Atrasado",IF(J814-Resumo!$H$3&lt;=3,"Vence em até 3 dias","No prazo"))))))</f>
      </c>
      <c r="O814" s="9" t="n"/>
      <c r="P814" s="9">
        <f>IF(COUNTA(A814:L814,O814)=0,"",IFERROR(IF(AND(A814&lt;&gt;"",COUNTIF($A$6:$A$1000,A814)=1,F814&lt;&gt;"",ISNUMBER(Resumo!$H$3),ISNUMBER(B814),B814&gt;=1,B814=INT(B814),B814&lt;=Resumo!$H$3,AND(COUNTIF(Listas!$C$6:$C$105,C814)&gt;=1,C814&lt;&gt;"",COUNTIF(Listas!$A$6:$A$105,G814)=1,G814&lt;&gt;"",OR(H814="A fazer",H814="Em andamento",H814="Aguardando cliente",H814="Aguardando pagamento",H814="Concluído",H814="Cancelado"),OR(I814="Alta",I814="Média",I814="Baixa")),IF(H814="Concluído",AND(ISNUMBER(K814),K814&gt;=B814,K814&lt;=Resumo!$H$3),IF(H814="Cancelado",OR(K814="",AND(ISNUMBER(K814),K814&gt;=B814,K814&lt;=Resumo!$H$3)),K814="")),IF(H814="Cancelado",OR(J814="",AND(ISNUMBER(J814),J814&gt;=B814)),AND(ISNUMBER(J814),J814&gt;=B814)),ISNUMBER(L814),L814&gt;=0),"OK","Revisar dados"),"Revisar dados"))</f>
      </c>
    </row>
    <row r="815">
      <c r="A815" s="13"/>
      <c r="B815" s="33" t="n"/>
      <c r="C815" s="8" t="n"/>
      <c r="D815" s="9" t="n"/>
      <c r="E815" s="10" t="n"/>
      <c r="F815" s="9" t="n"/>
      <c r="G815" s="8" t="n"/>
      <c r="H815" s="8" t="n"/>
      <c r="I815" s="8" t="n"/>
      <c r="J815" s="33" t="n"/>
      <c r="K815" s="33" t="n"/>
      <c r="L815" s="56" t="n"/>
      <c r="M815" s="34">
        <f>IF(P815&lt;&gt;"OK","",IF(H815="Cancelado","",IF(H815="Concluído",K815-B815,Resumo!$H$3-B815)))</f>
      </c>
      <c r="N815" s="13">
        <f>IF(P815="","",IF(P815&lt;&gt;"OK","Revisar dados",IF(H815="Cancelado","Cancelado",IF(H815="Concluído",IF(K815&gt;J815,"Concluído em atraso","Concluído"),IF(J815&lt;Resumo!$H$3,"Atrasado",IF(J815-Resumo!$H$3&lt;=3,"Vence em até 3 dias","No prazo"))))))</f>
      </c>
      <c r="O815" s="9" t="n"/>
      <c r="P815" s="9">
        <f>IF(COUNTA(A815:L815,O815)=0,"",IFERROR(IF(AND(A815&lt;&gt;"",COUNTIF($A$6:$A$1000,A815)=1,F815&lt;&gt;"",ISNUMBER(Resumo!$H$3),ISNUMBER(B815),B815&gt;=1,B815=INT(B815),B815&lt;=Resumo!$H$3,AND(COUNTIF(Listas!$C$6:$C$105,C815)&gt;=1,C815&lt;&gt;"",COUNTIF(Listas!$A$6:$A$105,G815)=1,G815&lt;&gt;"",OR(H815="A fazer",H815="Em andamento",H815="Aguardando cliente",H815="Aguardando pagamento",H815="Concluído",H815="Cancelado"),OR(I815="Alta",I815="Média",I815="Baixa")),IF(H815="Concluído",AND(ISNUMBER(K815),K815&gt;=B815,K815&lt;=Resumo!$H$3),IF(H815="Cancelado",OR(K815="",AND(ISNUMBER(K815),K815&gt;=B815,K815&lt;=Resumo!$H$3)),K815="")),IF(H815="Cancelado",OR(J815="",AND(ISNUMBER(J815),J815&gt;=B815)),AND(ISNUMBER(J815),J815&gt;=B815)),ISNUMBER(L815),L815&gt;=0),"OK","Revisar dados"),"Revisar dados"))</f>
      </c>
    </row>
    <row r="816">
      <c r="A816" s="6"/>
      <c r="B816" s="33" t="n"/>
      <c r="C816" s="8" t="n"/>
      <c r="D816" s="9" t="n"/>
      <c r="E816" s="10" t="n"/>
      <c r="F816" s="9" t="n"/>
      <c r="G816" s="8" t="n"/>
      <c r="H816" s="8" t="n"/>
      <c r="I816" s="8" t="n"/>
      <c r="J816" s="33" t="n"/>
      <c r="K816" s="33" t="n"/>
      <c r="L816" s="56" t="n"/>
      <c r="M816" s="32">
        <f>IF(P816&lt;&gt;"OK","",IF(H816="Cancelado","",IF(H816="Concluído",K816-B816,Resumo!$H$3-B816)))</f>
      </c>
      <c r="N816" s="6">
        <f>IF(P816="","",IF(P816&lt;&gt;"OK","Revisar dados",IF(H816="Cancelado","Cancelado",IF(H816="Concluído",IF(K816&gt;J816,"Concluído em atraso","Concluído"),IF(J816&lt;Resumo!$H$3,"Atrasado",IF(J816-Resumo!$H$3&lt;=3,"Vence em até 3 dias","No prazo"))))))</f>
      </c>
      <c r="O816" s="9" t="n"/>
      <c r="P816" s="9">
        <f>IF(COUNTA(A816:L816,O816)=0,"",IFERROR(IF(AND(A816&lt;&gt;"",COUNTIF($A$6:$A$1000,A816)=1,F816&lt;&gt;"",ISNUMBER(Resumo!$H$3),ISNUMBER(B816),B816&gt;=1,B816=INT(B816),B816&lt;=Resumo!$H$3,AND(COUNTIF(Listas!$C$6:$C$105,C816)&gt;=1,C816&lt;&gt;"",COUNTIF(Listas!$A$6:$A$105,G816)=1,G816&lt;&gt;"",OR(H816="A fazer",H816="Em andamento",H816="Aguardando cliente",H816="Aguardando pagamento",H816="Concluído",H816="Cancelado"),OR(I816="Alta",I816="Média",I816="Baixa")),IF(H816="Concluído",AND(ISNUMBER(K816),K816&gt;=B816,K816&lt;=Resumo!$H$3),IF(H816="Cancelado",OR(K816="",AND(ISNUMBER(K816),K816&gt;=B816,K816&lt;=Resumo!$H$3)),K816="")),IF(H816="Cancelado",OR(J816="",AND(ISNUMBER(J816),J816&gt;=B816)),AND(ISNUMBER(J816),J816&gt;=B816)),ISNUMBER(L816),L816&gt;=0),"OK","Revisar dados"),"Revisar dados"))</f>
      </c>
    </row>
    <row r="817">
      <c r="A817" s="13"/>
      <c r="B817" s="33" t="n"/>
      <c r="C817" s="8" t="n"/>
      <c r="D817" s="9" t="n"/>
      <c r="E817" s="10" t="n"/>
      <c r="F817" s="9" t="n"/>
      <c r="G817" s="8" t="n"/>
      <c r="H817" s="8" t="n"/>
      <c r="I817" s="8" t="n"/>
      <c r="J817" s="33" t="n"/>
      <c r="K817" s="33" t="n"/>
      <c r="L817" s="56" t="n"/>
      <c r="M817" s="34">
        <f>IF(P817&lt;&gt;"OK","",IF(H817="Cancelado","",IF(H817="Concluído",K817-B817,Resumo!$H$3-B817)))</f>
      </c>
      <c r="N817" s="13">
        <f>IF(P817="","",IF(P817&lt;&gt;"OK","Revisar dados",IF(H817="Cancelado","Cancelado",IF(H817="Concluído",IF(K817&gt;J817,"Concluído em atraso","Concluído"),IF(J817&lt;Resumo!$H$3,"Atrasado",IF(J817-Resumo!$H$3&lt;=3,"Vence em até 3 dias","No prazo"))))))</f>
      </c>
      <c r="O817" s="9" t="n"/>
      <c r="P817" s="9">
        <f>IF(COUNTA(A817:L817,O817)=0,"",IFERROR(IF(AND(A817&lt;&gt;"",COUNTIF($A$6:$A$1000,A817)=1,F817&lt;&gt;"",ISNUMBER(Resumo!$H$3),ISNUMBER(B817),B817&gt;=1,B817=INT(B817),B817&lt;=Resumo!$H$3,AND(COUNTIF(Listas!$C$6:$C$105,C817)&gt;=1,C817&lt;&gt;"",COUNTIF(Listas!$A$6:$A$105,G817)=1,G817&lt;&gt;"",OR(H817="A fazer",H817="Em andamento",H817="Aguardando cliente",H817="Aguardando pagamento",H817="Concluído",H817="Cancelado"),OR(I817="Alta",I817="Média",I817="Baixa")),IF(H817="Concluído",AND(ISNUMBER(K817),K817&gt;=B817,K817&lt;=Resumo!$H$3),IF(H817="Cancelado",OR(K817="",AND(ISNUMBER(K817),K817&gt;=B817,K817&lt;=Resumo!$H$3)),K817="")),IF(H817="Cancelado",OR(J817="",AND(ISNUMBER(J817),J817&gt;=B817)),AND(ISNUMBER(J817),J817&gt;=B817)),ISNUMBER(L817),L817&gt;=0),"OK","Revisar dados"),"Revisar dados"))</f>
      </c>
    </row>
    <row r="818">
      <c r="A818" s="6"/>
      <c r="B818" s="33" t="n"/>
      <c r="C818" s="8" t="n"/>
      <c r="D818" s="9" t="n"/>
      <c r="E818" s="10" t="n"/>
      <c r="F818" s="9" t="n"/>
      <c r="G818" s="8" t="n"/>
      <c r="H818" s="8" t="n"/>
      <c r="I818" s="8" t="n"/>
      <c r="J818" s="33" t="n"/>
      <c r="K818" s="33" t="n"/>
      <c r="L818" s="56" t="n"/>
      <c r="M818" s="32">
        <f>IF(P818&lt;&gt;"OK","",IF(H818="Cancelado","",IF(H818="Concluído",K818-B818,Resumo!$H$3-B818)))</f>
      </c>
      <c r="N818" s="6">
        <f>IF(P818="","",IF(P818&lt;&gt;"OK","Revisar dados",IF(H818="Cancelado","Cancelado",IF(H818="Concluído",IF(K818&gt;J818,"Concluído em atraso","Concluído"),IF(J818&lt;Resumo!$H$3,"Atrasado",IF(J818-Resumo!$H$3&lt;=3,"Vence em até 3 dias","No prazo"))))))</f>
      </c>
      <c r="O818" s="9" t="n"/>
      <c r="P818" s="9">
        <f>IF(COUNTA(A818:L818,O818)=0,"",IFERROR(IF(AND(A818&lt;&gt;"",COUNTIF($A$6:$A$1000,A818)=1,F818&lt;&gt;"",ISNUMBER(Resumo!$H$3),ISNUMBER(B818),B818&gt;=1,B818=INT(B818),B818&lt;=Resumo!$H$3,AND(COUNTIF(Listas!$C$6:$C$105,C818)&gt;=1,C818&lt;&gt;"",COUNTIF(Listas!$A$6:$A$105,G818)=1,G818&lt;&gt;"",OR(H818="A fazer",H818="Em andamento",H818="Aguardando cliente",H818="Aguardando pagamento",H818="Concluído",H818="Cancelado"),OR(I818="Alta",I818="Média",I818="Baixa")),IF(H818="Concluído",AND(ISNUMBER(K818),K818&gt;=B818,K818&lt;=Resumo!$H$3),IF(H818="Cancelado",OR(K818="",AND(ISNUMBER(K818),K818&gt;=B818,K818&lt;=Resumo!$H$3)),K818="")),IF(H818="Cancelado",OR(J818="",AND(ISNUMBER(J818),J818&gt;=B818)),AND(ISNUMBER(J818),J818&gt;=B818)),ISNUMBER(L818),L818&gt;=0),"OK","Revisar dados"),"Revisar dados"))</f>
      </c>
    </row>
    <row r="819">
      <c r="A819" s="13"/>
      <c r="B819" s="33" t="n"/>
      <c r="C819" s="8" t="n"/>
      <c r="D819" s="9" t="n"/>
      <c r="E819" s="10" t="n"/>
      <c r="F819" s="9" t="n"/>
      <c r="G819" s="8" t="n"/>
      <c r="H819" s="8" t="n"/>
      <c r="I819" s="8" t="n"/>
      <c r="J819" s="33" t="n"/>
      <c r="K819" s="33" t="n"/>
      <c r="L819" s="56" t="n"/>
      <c r="M819" s="34">
        <f>IF(P819&lt;&gt;"OK","",IF(H819="Cancelado","",IF(H819="Concluído",K819-B819,Resumo!$H$3-B819)))</f>
      </c>
      <c r="N819" s="13">
        <f>IF(P819="","",IF(P819&lt;&gt;"OK","Revisar dados",IF(H819="Cancelado","Cancelado",IF(H819="Concluído",IF(K819&gt;J819,"Concluído em atraso","Concluído"),IF(J819&lt;Resumo!$H$3,"Atrasado",IF(J819-Resumo!$H$3&lt;=3,"Vence em até 3 dias","No prazo"))))))</f>
      </c>
      <c r="O819" s="9" t="n"/>
      <c r="P819" s="9">
        <f>IF(COUNTA(A819:L819,O819)=0,"",IFERROR(IF(AND(A819&lt;&gt;"",COUNTIF($A$6:$A$1000,A819)=1,F819&lt;&gt;"",ISNUMBER(Resumo!$H$3),ISNUMBER(B819),B819&gt;=1,B819=INT(B819),B819&lt;=Resumo!$H$3,AND(COUNTIF(Listas!$C$6:$C$105,C819)&gt;=1,C819&lt;&gt;"",COUNTIF(Listas!$A$6:$A$105,G819)=1,G819&lt;&gt;"",OR(H819="A fazer",H819="Em andamento",H819="Aguardando cliente",H819="Aguardando pagamento",H819="Concluído",H819="Cancelado"),OR(I819="Alta",I819="Média",I819="Baixa")),IF(H819="Concluído",AND(ISNUMBER(K819),K819&gt;=B819,K819&lt;=Resumo!$H$3),IF(H819="Cancelado",OR(K819="",AND(ISNUMBER(K819),K819&gt;=B819,K819&lt;=Resumo!$H$3)),K819="")),IF(H819="Cancelado",OR(J819="",AND(ISNUMBER(J819),J819&gt;=B819)),AND(ISNUMBER(J819),J819&gt;=B819)),ISNUMBER(L819),L819&gt;=0),"OK","Revisar dados"),"Revisar dados"))</f>
      </c>
    </row>
    <row r="820">
      <c r="A820" s="6"/>
      <c r="B820" s="33" t="n"/>
      <c r="C820" s="8" t="n"/>
      <c r="D820" s="9" t="n"/>
      <c r="E820" s="10" t="n"/>
      <c r="F820" s="9" t="n"/>
      <c r="G820" s="8" t="n"/>
      <c r="H820" s="8" t="n"/>
      <c r="I820" s="8" t="n"/>
      <c r="J820" s="33" t="n"/>
      <c r="K820" s="33" t="n"/>
      <c r="L820" s="56" t="n"/>
      <c r="M820" s="32">
        <f>IF(P820&lt;&gt;"OK","",IF(H820="Cancelado","",IF(H820="Concluído",K820-B820,Resumo!$H$3-B820)))</f>
      </c>
      <c r="N820" s="6">
        <f>IF(P820="","",IF(P820&lt;&gt;"OK","Revisar dados",IF(H820="Cancelado","Cancelado",IF(H820="Concluído",IF(K820&gt;J820,"Concluído em atraso","Concluído"),IF(J820&lt;Resumo!$H$3,"Atrasado",IF(J820-Resumo!$H$3&lt;=3,"Vence em até 3 dias","No prazo"))))))</f>
      </c>
      <c r="O820" s="9" t="n"/>
      <c r="P820" s="9">
        <f>IF(COUNTA(A820:L820,O820)=0,"",IFERROR(IF(AND(A820&lt;&gt;"",COUNTIF($A$6:$A$1000,A820)=1,F820&lt;&gt;"",ISNUMBER(Resumo!$H$3),ISNUMBER(B820),B820&gt;=1,B820=INT(B820),B820&lt;=Resumo!$H$3,AND(COUNTIF(Listas!$C$6:$C$105,C820)&gt;=1,C820&lt;&gt;"",COUNTIF(Listas!$A$6:$A$105,G820)=1,G820&lt;&gt;"",OR(H820="A fazer",H820="Em andamento",H820="Aguardando cliente",H820="Aguardando pagamento",H820="Concluído",H820="Cancelado"),OR(I820="Alta",I820="Média",I820="Baixa")),IF(H820="Concluído",AND(ISNUMBER(K820),K820&gt;=B820,K820&lt;=Resumo!$H$3),IF(H820="Cancelado",OR(K820="",AND(ISNUMBER(K820),K820&gt;=B820,K820&lt;=Resumo!$H$3)),K820="")),IF(H820="Cancelado",OR(J820="",AND(ISNUMBER(J820),J820&gt;=B820)),AND(ISNUMBER(J820),J820&gt;=B820)),ISNUMBER(L820),L820&gt;=0),"OK","Revisar dados"),"Revisar dados"))</f>
      </c>
    </row>
    <row r="821">
      <c r="A821" s="13"/>
      <c r="B821" s="33" t="n"/>
      <c r="C821" s="8" t="n"/>
      <c r="D821" s="9" t="n"/>
      <c r="E821" s="10" t="n"/>
      <c r="F821" s="9" t="n"/>
      <c r="G821" s="8" t="n"/>
      <c r="H821" s="8" t="n"/>
      <c r="I821" s="8" t="n"/>
      <c r="J821" s="33" t="n"/>
      <c r="K821" s="33" t="n"/>
      <c r="L821" s="56" t="n"/>
      <c r="M821" s="34">
        <f>IF(P821&lt;&gt;"OK","",IF(H821="Cancelado","",IF(H821="Concluído",K821-B821,Resumo!$H$3-B821)))</f>
      </c>
      <c r="N821" s="13">
        <f>IF(P821="","",IF(P821&lt;&gt;"OK","Revisar dados",IF(H821="Cancelado","Cancelado",IF(H821="Concluído",IF(K821&gt;J821,"Concluído em atraso","Concluído"),IF(J821&lt;Resumo!$H$3,"Atrasado",IF(J821-Resumo!$H$3&lt;=3,"Vence em até 3 dias","No prazo"))))))</f>
      </c>
      <c r="O821" s="9" t="n"/>
      <c r="P821" s="9">
        <f>IF(COUNTA(A821:L821,O821)=0,"",IFERROR(IF(AND(A821&lt;&gt;"",COUNTIF($A$6:$A$1000,A821)=1,F821&lt;&gt;"",ISNUMBER(Resumo!$H$3),ISNUMBER(B821),B821&gt;=1,B821=INT(B821),B821&lt;=Resumo!$H$3,AND(COUNTIF(Listas!$C$6:$C$105,C821)&gt;=1,C821&lt;&gt;"",COUNTIF(Listas!$A$6:$A$105,G821)=1,G821&lt;&gt;"",OR(H821="A fazer",H821="Em andamento",H821="Aguardando cliente",H821="Aguardando pagamento",H821="Concluído",H821="Cancelado"),OR(I821="Alta",I821="Média",I821="Baixa")),IF(H821="Concluído",AND(ISNUMBER(K821),K821&gt;=B821,K821&lt;=Resumo!$H$3),IF(H821="Cancelado",OR(K821="",AND(ISNUMBER(K821),K821&gt;=B821,K821&lt;=Resumo!$H$3)),K821="")),IF(H821="Cancelado",OR(J821="",AND(ISNUMBER(J821),J821&gt;=B821)),AND(ISNUMBER(J821),J821&gt;=B821)),ISNUMBER(L821),L821&gt;=0),"OK","Revisar dados"),"Revisar dados"))</f>
      </c>
    </row>
    <row r="822">
      <c r="A822" s="6"/>
      <c r="B822" s="33" t="n"/>
      <c r="C822" s="8" t="n"/>
      <c r="D822" s="9" t="n"/>
      <c r="E822" s="10" t="n"/>
      <c r="F822" s="9" t="n"/>
      <c r="G822" s="8" t="n"/>
      <c r="H822" s="8" t="n"/>
      <c r="I822" s="8" t="n"/>
      <c r="J822" s="33" t="n"/>
      <c r="K822" s="33" t="n"/>
      <c r="L822" s="56" t="n"/>
      <c r="M822" s="32">
        <f>IF(P822&lt;&gt;"OK","",IF(H822="Cancelado","",IF(H822="Concluído",K822-B822,Resumo!$H$3-B822)))</f>
      </c>
      <c r="N822" s="6">
        <f>IF(P822="","",IF(P822&lt;&gt;"OK","Revisar dados",IF(H822="Cancelado","Cancelado",IF(H822="Concluído",IF(K822&gt;J822,"Concluído em atraso","Concluído"),IF(J822&lt;Resumo!$H$3,"Atrasado",IF(J822-Resumo!$H$3&lt;=3,"Vence em até 3 dias","No prazo"))))))</f>
      </c>
      <c r="O822" s="9" t="n"/>
      <c r="P822" s="9">
        <f>IF(COUNTA(A822:L822,O822)=0,"",IFERROR(IF(AND(A822&lt;&gt;"",COUNTIF($A$6:$A$1000,A822)=1,F822&lt;&gt;"",ISNUMBER(Resumo!$H$3),ISNUMBER(B822),B822&gt;=1,B822=INT(B822),B822&lt;=Resumo!$H$3,AND(COUNTIF(Listas!$C$6:$C$105,C822)&gt;=1,C822&lt;&gt;"",COUNTIF(Listas!$A$6:$A$105,G822)=1,G822&lt;&gt;"",OR(H822="A fazer",H822="Em andamento",H822="Aguardando cliente",H822="Aguardando pagamento",H822="Concluído",H822="Cancelado"),OR(I822="Alta",I822="Média",I822="Baixa")),IF(H822="Concluído",AND(ISNUMBER(K822),K822&gt;=B822,K822&lt;=Resumo!$H$3),IF(H822="Cancelado",OR(K822="",AND(ISNUMBER(K822),K822&gt;=B822,K822&lt;=Resumo!$H$3)),K822="")),IF(H822="Cancelado",OR(J822="",AND(ISNUMBER(J822),J822&gt;=B822)),AND(ISNUMBER(J822),J822&gt;=B822)),ISNUMBER(L822),L822&gt;=0),"OK","Revisar dados"),"Revisar dados"))</f>
      </c>
    </row>
    <row r="823">
      <c r="A823" s="13"/>
      <c r="B823" s="33" t="n"/>
      <c r="C823" s="8" t="n"/>
      <c r="D823" s="9" t="n"/>
      <c r="E823" s="10" t="n"/>
      <c r="F823" s="9" t="n"/>
      <c r="G823" s="8" t="n"/>
      <c r="H823" s="8" t="n"/>
      <c r="I823" s="8" t="n"/>
      <c r="J823" s="33" t="n"/>
      <c r="K823" s="33" t="n"/>
      <c r="L823" s="56" t="n"/>
      <c r="M823" s="34">
        <f>IF(P823&lt;&gt;"OK","",IF(H823="Cancelado","",IF(H823="Concluído",K823-B823,Resumo!$H$3-B823)))</f>
      </c>
      <c r="N823" s="13">
        <f>IF(P823="","",IF(P823&lt;&gt;"OK","Revisar dados",IF(H823="Cancelado","Cancelado",IF(H823="Concluído",IF(K823&gt;J823,"Concluído em atraso","Concluído"),IF(J823&lt;Resumo!$H$3,"Atrasado",IF(J823-Resumo!$H$3&lt;=3,"Vence em até 3 dias","No prazo"))))))</f>
      </c>
      <c r="O823" s="9" t="n"/>
      <c r="P823" s="9">
        <f>IF(COUNTA(A823:L823,O823)=0,"",IFERROR(IF(AND(A823&lt;&gt;"",COUNTIF($A$6:$A$1000,A823)=1,F823&lt;&gt;"",ISNUMBER(Resumo!$H$3),ISNUMBER(B823),B823&gt;=1,B823=INT(B823),B823&lt;=Resumo!$H$3,AND(COUNTIF(Listas!$C$6:$C$105,C823)&gt;=1,C823&lt;&gt;"",COUNTIF(Listas!$A$6:$A$105,G823)=1,G823&lt;&gt;"",OR(H823="A fazer",H823="Em andamento",H823="Aguardando cliente",H823="Aguardando pagamento",H823="Concluído",H823="Cancelado"),OR(I823="Alta",I823="Média",I823="Baixa")),IF(H823="Concluído",AND(ISNUMBER(K823),K823&gt;=B823,K823&lt;=Resumo!$H$3),IF(H823="Cancelado",OR(K823="",AND(ISNUMBER(K823),K823&gt;=B823,K823&lt;=Resumo!$H$3)),K823="")),IF(H823="Cancelado",OR(J823="",AND(ISNUMBER(J823),J823&gt;=B823)),AND(ISNUMBER(J823),J823&gt;=B823)),ISNUMBER(L823),L823&gt;=0),"OK","Revisar dados"),"Revisar dados"))</f>
      </c>
    </row>
    <row r="824">
      <c r="A824" s="6"/>
      <c r="B824" s="33" t="n"/>
      <c r="C824" s="8" t="n"/>
      <c r="D824" s="9" t="n"/>
      <c r="E824" s="10" t="n"/>
      <c r="F824" s="9" t="n"/>
      <c r="G824" s="8" t="n"/>
      <c r="H824" s="8" t="n"/>
      <c r="I824" s="8" t="n"/>
      <c r="J824" s="33" t="n"/>
      <c r="K824" s="33" t="n"/>
      <c r="L824" s="56" t="n"/>
      <c r="M824" s="32">
        <f>IF(P824&lt;&gt;"OK","",IF(H824="Cancelado","",IF(H824="Concluído",K824-B824,Resumo!$H$3-B824)))</f>
      </c>
      <c r="N824" s="6">
        <f>IF(P824="","",IF(P824&lt;&gt;"OK","Revisar dados",IF(H824="Cancelado","Cancelado",IF(H824="Concluído",IF(K824&gt;J824,"Concluído em atraso","Concluído"),IF(J824&lt;Resumo!$H$3,"Atrasado",IF(J824-Resumo!$H$3&lt;=3,"Vence em até 3 dias","No prazo"))))))</f>
      </c>
      <c r="O824" s="9" t="n"/>
      <c r="P824" s="9">
        <f>IF(COUNTA(A824:L824,O824)=0,"",IFERROR(IF(AND(A824&lt;&gt;"",COUNTIF($A$6:$A$1000,A824)=1,F824&lt;&gt;"",ISNUMBER(Resumo!$H$3),ISNUMBER(B824),B824&gt;=1,B824=INT(B824),B824&lt;=Resumo!$H$3,AND(COUNTIF(Listas!$C$6:$C$105,C824)&gt;=1,C824&lt;&gt;"",COUNTIF(Listas!$A$6:$A$105,G824)=1,G824&lt;&gt;"",OR(H824="A fazer",H824="Em andamento",H824="Aguardando cliente",H824="Aguardando pagamento",H824="Concluído",H824="Cancelado"),OR(I824="Alta",I824="Média",I824="Baixa")),IF(H824="Concluído",AND(ISNUMBER(K824),K824&gt;=B824,K824&lt;=Resumo!$H$3),IF(H824="Cancelado",OR(K824="",AND(ISNUMBER(K824),K824&gt;=B824,K824&lt;=Resumo!$H$3)),K824="")),IF(H824="Cancelado",OR(J824="",AND(ISNUMBER(J824),J824&gt;=B824)),AND(ISNUMBER(J824),J824&gt;=B824)),ISNUMBER(L824),L824&gt;=0),"OK","Revisar dados"),"Revisar dados"))</f>
      </c>
    </row>
    <row r="825">
      <c r="A825" s="13"/>
      <c r="B825" s="33" t="n"/>
      <c r="C825" s="8" t="n"/>
      <c r="D825" s="9" t="n"/>
      <c r="E825" s="10" t="n"/>
      <c r="F825" s="9" t="n"/>
      <c r="G825" s="8" t="n"/>
      <c r="H825" s="8" t="n"/>
      <c r="I825" s="8" t="n"/>
      <c r="J825" s="33" t="n"/>
      <c r="K825" s="33" t="n"/>
      <c r="L825" s="56" t="n"/>
      <c r="M825" s="34">
        <f>IF(P825&lt;&gt;"OK","",IF(H825="Cancelado","",IF(H825="Concluído",K825-B825,Resumo!$H$3-B825)))</f>
      </c>
      <c r="N825" s="13">
        <f>IF(P825="","",IF(P825&lt;&gt;"OK","Revisar dados",IF(H825="Cancelado","Cancelado",IF(H825="Concluído",IF(K825&gt;J825,"Concluído em atraso","Concluído"),IF(J825&lt;Resumo!$H$3,"Atrasado",IF(J825-Resumo!$H$3&lt;=3,"Vence em até 3 dias","No prazo"))))))</f>
      </c>
      <c r="O825" s="9" t="n"/>
      <c r="P825" s="9">
        <f>IF(COUNTA(A825:L825,O825)=0,"",IFERROR(IF(AND(A825&lt;&gt;"",COUNTIF($A$6:$A$1000,A825)=1,F825&lt;&gt;"",ISNUMBER(Resumo!$H$3),ISNUMBER(B825),B825&gt;=1,B825=INT(B825),B825&lt;=Resumo!$H$3,AND(COUNTIF(Listas!$C$6:$C$105,C825)&gt;=1,C825&lt;&gt;"",COUNTIF(Listas!$A$6:$A$105,G825)=1,G825&lt;&gt;"",OR(H825="A fazer",H825="Em andamento",H825="Aguardando cliente",H825="Aguardando pagamento",H825="Concluído",H825="Cancelado"),OR(I825="Alta",I825="Média",I825="Baixa")),IF(H825="Concluído",AND(ISNUMBER(K825),K825&gt;=B825,K825&lt;=Resumo!$H$3),IF(H825="Cancelado",OR(K825="",AND(ISNUMBER(K825),K825&gt;=B825,K825&lt;=Resumo!$H$3)),K825="")),IF(H825="Cancelado",OR(J825="",AND(ISNUMBER(J825),J825&gt;=B825)),AND(ISNUMBER(J825),J825&gt;=B825)),ISNUMBER(L825),L825&gt;=0),"OK","Revisar dados"),"Revisar dados"))</f>
      </c>
    </row>
    <row r="826">
      <c r="A826" s="6"/>
      <c r="B826" s="33" t="n"/>
      <c r="C826" s="8" t="n"/>
      <c r="D826" s="9" t="n"/>
      <c r="E826" s="10" t="n"/>
      <c r="F826" s="9" t="n"/>
      <c r="G826" s="8" t="n"/>
      <c r="H826" s="8" t="n"/>
      <c r="I826" s="8" t="n"/>
      <c r="J826" s="33" t="n"/>
      <c r="K826" s="33" t="n"/>
      <c r="L826" s="56" t="n"/>
      <c r="M826" s="32">
        <f>IF(P826&lt;&gt;"OK","",IF(H826="Cancelado","",IF(H826="Concluído",K826-B826,Resumo!$H$3-B826)))</f>
      </c>
      <c r="N826" s="6">
        <f>IF(P826="","",IF(P826&lt;&gt;"OK","Revisar dados",IF(H826="Cancelado","Cancelado",IF(H826="Concluído",IF(K826&gt;J826,"Concluído em atraso","Concluído"),IF(J826&lt;Resumo!$H$3,"Atrasado",IF(J826-Resumo!$H$3&lt;=3,"Vence em até 3 dias","No prazo"))))))</f>
      </c>
      <c r="O826" s="9" t="n"/>
      <c r="P826" s="9">
        <f>IF(COUNTA(A826:L826,O826)=0,"",IFERROR(IF(AND(A826&lt;&gt;"",COUNTIF($A$6:$A$1000,A826)=1,F826&lt;&gt;"",ISNUMBER(Resumo!$H$3),ISNUMBER(B826),B826&gt;=1,B826=INT(B826),B826&lt;=Resumo!$H$3,AND(COUNTIF(Listas!$C$6:$C$105,C826)&gt;=1,C826&lt;&gt;"",COUNTIF(Listas!$A$6:$A$105,G826)=1,G826&lt;&gt;"",OR(H826="A fazer",H826="Em andamento",H826="Aguardando cliente",H826="Aguardando pagamento",H826="Concluído",H826="Cancelado"),OR(I826="Alta",I826="Média",I826="Baixa")),IF(H826="Concluído",AND(ISNUMBER(K826),K826&gt;=B826,K826&lt;=Resumo!$H$3),IF(H826="Cancelado",OR(K826="",AND(ISNUMBER(K826),K826&gt;=B826,K826&lt;=Resumo!$H$3)),K826="")),IF(H826="Cancelado",OR(J826="",AND(ISNUMBER(J826),J826&gt;=B826)),AND(ISNUMBER(J826),J826&gt;=B826)),ISNUMBER(L826),L826&gt;=0),"OK","Revisar dados"),"Revisar dados"))</f>
      </c>
    </row>
    <row r="827">
      <c r="A827" s="13"/>
      <c r="B827" s="33" t="n"/>
      <c r="C827" s="8" t="n"/>
      <c r="D827" s="9" t="n"/>
      <c r="E827" s="10" t="n"/>
      <c r="F827" s="9" t="n"/>
      <c r="G827" s="8" t="n"/>
      <c r="H827" s="8" t="n"/>
      <c r="I827" s="8" t="n"/>
      <c r="J827" s="33" t="n"/>
      <c r="K827" s="33" t="n"/>
      <c r="L827" s="56" t="n"/>
      <c r="M827" s="34">
        <f>IF(P827&lt;&gt;"OK","",IF(H827="Cancelado","",IF(H827="Concluído",K827-B827,Resumo!$H$3-B827)))</f>
      </c>
      <c r="N827" s="13">
        <f>IF(P827="","",IF(P827&lt;&gt;"OK","Revisar dados",IF(H827="Cancelado","Cancelado",IF(H827="Concluído",IF(K827&gt;J827,"Concluído em atraso","Concluído"),IF(J827&lt;Resumo!$H$3,"Atrasado",IF(J827-Resumo!$H$3&lt;=3,"Vence em até 3 dias","No prazo"))))))</f>
      </c>
      <c r="O827" s="9" t="n"/>
      <c r="P827" s="9">
        <f>IF(COUNTA(A827:L827,O827)=0,"",IFERROR(IF(AND(A827&lt;&gt;"",COUNTIF($A$6:$A$1000,A827)=1,F827&lt;&gt;"",ISNUMBER(Resumo!$H$3),ISNUMBER(B827),B827&gt;=1,B827=INT(B827),B827&lt;=Resumo!$H$3,AND(COUNTIF(Listas!$C$6:$C$105,C827)&gt;=1,C827&lt;&gt;"",COUNTIF(Listas!$A$6:$A$105,G827)=1,G827&lt;&gt;"",OR(H827="A fazer",H827="Em andamento",H827="Aguardando cliente",H827="Aguardando pagamento",H827="Concluído",H827="Cancelado"),OR(I827="Alta",I827="Média",I827="Baixa")),IF(H827="Concluído",AND(ISNUMBER(K827),K827&gt;=B827,K827&lt;=Resumo!$H$3),IF(H827="Cancelado",OR(K827="",AND(ISNUMBER(K827),K827&gt;=B827,K827&lt;=Resumo!$H$3)),K827="")),IF(H827="Cancelado",OR(J827="",AND(ISNUMBER(J827),J827&gt;=B827)),AND(ISNUMBER(J827),J827&gt;=B827)),ISNUMBER(L827),L827&gt;=0),"OK","Revisar dados"),"Revisar dados"))</f>
      </c>
    </row>
    <row r="828">
      <c r="A828" s="6"/>
      <c r="B828" s="33" t="n"/>
      <c r="C828" s="8" t="n"/>
      <c r="D828" s="9" t="n"/>
      <c r="E828" s="10" t="n"/>
      <c r="F828" s="9" t="n"/>
      <c r="G828" s="8" t="n"/>
      <c r="H828" s="8" t="n"/>
      <c r="I828" s="8" t="n"/>
      <c r="J828" s="33" t="n"/>
      <c r="K828" s="33" t="n"/>
      <c r="L828" s="56" t="n"/>
      <c r="M828" s="32">
        <f>IF(P828&lt;&gt;"OK","",IF(H828="Cancelado","",IF(H828="Concluído",K828-B828,Resumo!$H$3-B828)))</f>
      </c>
      <c r="N828" s="6">
        <f>IF(P828="","",IF(P828&lt;&gt;"OK","Revisar dados",IF(H828="Cancelado","Cancelado",IF(H828="Concluído",IF(K828&gt;J828,"Concluído em atraso","Concluído"),IF(J828&lt;Resumo!$H$3,"Atrasado",IF(J828-Resumo!$H$3&lt;=3,"Vence em até 3 dias","No prazo"))))))</f>
      </c>
      <c r="O828" s="9" t="n"/>
      <c r="P828" s="9">
        <f>IF(COUNTA(A828:L828,O828)=0,"",IFERROR(IF(AND(A828&lt;&gt;"",COUNTIF($A$6:$A$1000,A828)=1,F828&lt;&gt;"",ISNUMBER(Resumo!$H$3),ISNUMBER(B828),B828&gt;=1,B828=INT(B828),B828&lt;=Resumo!$H$3,AND(COUNTIF(Listas!$C$6:$C$105,C828)&gt;=1,C828&lt;&gt;"",COUNTIF(Listas!$A$6:$A$105,G828)=1,G828&lt;&gt;"",OR(H828="A fazer",H828="Em andamento",H828="Aguardando cliente",H828="Aguardando pagamento",H828="Concluído",H828="Cancelado"),OR(I828="Alta",I828="Média",I828="Baixa")),IF(H828="Concluído",AND(ISNUMBER(K828),K828&gt;=B828,K828&lt;=Resumo!$H$3),IF(H828="Cancelado",OR(K828="",AND(ISNUMBER(K828),K828&gt;=B828,K828&lt;=Resumo!$H$3)),K828="")),IF(H828="Cancelado",OR(J828="",AND(ISNUMBER(J828),J828&gt;=B828)),AND(ISNUMBER(J828),J828&gt;=B828)),ISNUMBER(L828),L828&gt;=0),"OK","Revisar dados"),"Revisar dados"))</f>
      </c>
    </row>
    <row r="829">
      <c r="A829" s="13"/>
      <c r="B829" s="33" t="n"/>
      <c r="C829" s="8" t="n"/>
      <c r="D829" s="9" t="n"/>
      <c r="E829" s="10" t="n"/>
      <c r="F829" s="9" t="n"/>
      <c r="G829" s="8" t="n"/>
      <c r="H829" s="8" t="n"/>
      <c r="I829" s="8" t="n"/>
      <c r="J829" s="33" t="n"/>
      <c r="K829" s="33" t="n"/>
      <c r="L829" s="56" t="n"/>
      <c r="M829" s="34">
        <f>IF(P829&lt;&gt;"OK","",IF(H829="Cancelado","",IF(H829="Concluído",K829-B829,Resumo!$H$3-B829)))</f>
      </c>
      <c r="N829" s="13">
        <f>IF(P829="","",IF(P829&lt;&gt;"OK","Revisar dados",IF(H829="Cancelado","Cancelado",IF(H829="Concluído",IF(K829&gt;J829,"Concluído em atraso","Concluído"),IF(J829&lt;Resumo!$H$3,"Atrasado",IF(J829-Resumo!$H$3&lt;=3,"Vence em até 3 dias","No prazo"))))))</f>
      </c>
      <c r="O829" s="9" t="n"/>
      <c r="P829" s="9">
        <f>IF(COUNTA(A829:L829,O829)=0,"",IFERROR(IF(AND(A829&lt;&gt;"",COUNTIF($A$6:$A$1000,A829)=1,F829&lt;&gt;"",ISNUMBER(Resumo!$H$3),ISNUMBER(B829),B829&gt;=1,B829=INT(B829),B829&lt;=Resumo!$H$3,AND(COUNTIF(Listas!$C$6:$C$105,C829)&gt;=1,C829&lt;&gt;"",COUNTIF(Listas!$A$6:$A$105,G829)=1,G829&lt;&gt;"",OR(H829="A fazer",H829="Em andamento",H829="Aguardando cliente",H829="Aguardando pagamento",H829="Concluído",H829="Cancelado"),OR(I829="Alta",I829="Média",I829="Baixa")),IF(H829="Concluído",AND(ISNUMBER(K829),K829&gt;=B829,K829&lt;=Resumo!$H$3),IF(H829="Cancelado",OR(K829="",AND(ISNUMBER(K829),K829&gt;=B829,K829&lt;=Resumo!$H$3)),K829="")),IF(H829="Cancelado",OR(J829="",AND(ISNUMBER(J829),J829&gt;=B829)),AND(ISNUMBER(J829),J829&gt;=B829)),ISNUMBER(L829),L829&gt;=0),"OK","Revisar dados"),"Revisar dados"))</f>
      </c>
    </row>
    <row r="830">
      <c r="A830" s="6"/>
      <c r="B830" s="33" t="n"/>
      <c r="C830" s="8" t="n"/>
      <c r="D830" s="9" t="n"/>
      <c r="E830" s="10" t="n"/>
      <c r="F830" s="9" t="n"/>
      <c r="G830" s="8" t="n"/>
      <c r="H830" s="8" t="n"/>
      <c r="I830" s="8" t="n"/>
      <c r="J830" s="33" t="n"/>
      <c r="K830" s="33" t="n"/>
      <c r="L830" s="56" t="n"/>
      <c r="M830" s="32">
        <f>IF(P830&lt;&gt;"OK","",IF(H830="Cancelado","",IF(H830="Concluído",K830-B830,Resumo!$H$3-B830)))</f>
      </c>
      <c r="N830" s="6">
        <f>IF(P830="","",IF(P830&lt;&gt;"OK","Revisar dados",IF(H830="Cancelado","Cancelado",IF(H830="Concluído",IF(K830&gt;J830,"Concluído em atraso","Concluído"),IF(J830&lt;Resumo!$H$3,"Atrasado",IF(J830-Resumo!$H$3&lt;=3,"Vence em até 3 dias","No prazo"))))))</f>
      </c>
      <c r="O830" s="9" t="n"/>
      <c r="P830" s="9">
        <f>IF(COUNTA(A830:L830,O830)=0,"",IFERROR(IF(AND(A830&lt;&gt;"",COUNTIF($A$6:$A$1000,A830)=1,F830&lt;&gt;"",ISNUMBER(Resumo!$H$3),ISNUMBER(B830),B830&gt;=1,B830=INT(B830),B830&lt;=Resumo!$H$3,AND(COUNTIF(Listas!$C$6:$C$105,C830)&gt;=1,C830&lt;&gt;"",COUNTIF(Listas!$A$6:$A$105,G830)=1,G830&lt;&gt;"",OR(H830="A fazer",H830="Em andamento",H830="Aguardando cliente",H830="Aguardando pagamento",H830="Concluído",H830="Cancelado"),OR(I830="Alta",I830="Média",I830="Baixa")),IF(H830="Concluído",AND(ISNUMBER(K830),K830&gt;=B830,K830&lt;=Resumo!$H$3),IF(H830="Cancelado",OR(K830="",AND(ISNUMBER(K830),K830&gt;=B830,K830&lt;=Resumo!$H$3)),K830="")),IF(H830="Cancelado",OR(J830="",AND(ISNUMBER(J830),J830&gt;=B830)),AND(ISNUMBER(J830),J830&gt;=B830)),ISNUMBER(L830),L830&gt;=0),"OK","Revisar dados"),"Revisar dados"))</f>
      </c>
    </row>
    <row r="831">
      <c r="A831" s="13"/>
      <c r="B831" s="33" t="n"/>
      <c r="C831" s="8" t="n"/>
      <c r="D831" s="9" t="n"/>
      <c r="E831" s="10" t="n"/>
      <c r="F831" s="9" t="n"/>
      <c r="G831" s="8" t="n"/>
      <c r="H831" s="8" t="n"/>
      <c r="I831" s="8" t="n"/>
      <c r="J831" s="33" t="n"/>
      <c r="K831" s="33" t="n"/>
      <c r="L831" s="56" t="n"/>
      <c r="M831" s="34">
        <f>IF(P831&lt;&gt;"OK","",IF(H831="Cancelado","",IF(H831="Concluído",K831-B831,Resumo!$H$3-B831)))</f>
      </c>
      <c r="N831" s="13">
        <f>IF(P831="","",IF(P831&lt;&gt;"OK","Revisar dados",IF(H831="Cancelado","Cancelado",IF(H831="Concluído",IF(K831&gt;J831,"Concluído em atraso","Concluído"),IF(J831&lt;Resumo!$H$3,"Atrasado",IF(J831-Resumo!$H$3&lt;=3,"Vence em até 3 dias","No prazo"))))))</f>
      </c>
      <c r="O831" s="9" t="n"/>
      <c r="P831" s="9">
        <f>IF(COUNTA(A831:L831,O831)=0,"",IFERROR(IF(AND(A831&lt;&gt;"",COUNTIF($A$6:$A$1000,A831)=1,F831&lt;&gt;"",ISNUMBER(Resumo!$H$3),ISNUMBER(B831),B831&gt;=1,B831=INT(B831),B831&lt;=Resumo!$H$3,AND(COUNTIF(Listas!$C$6:$C$105,C831)&gt;=1,C831&lt;&gt;"",COUNTIF(Listas!$A$6:$A$105,G831)=1,G831&lt;&gt;"",OR(H831="A fazer",H831="Em andamento",H831="Aguardando cliente",H831="Aguardando pagamento",H831="Concluído",H831="Cancelado"),OR(I831="Alta",I831="Média",I831="Baixa")),IF(H831="Concluído",AND(ISNUMBER(K831),K831&gt;=B831,K831&lt;=Resumo!$H$3),IF(H831="Cancelado",OR(K831="",AND(ISNUMBER(K831),K831&gt;=B831,K831&lt;=Resumo!$H$3)),K831="")),IF(H831="Cancelado",OR(J831="",AND(ISNUMBER(J831),J831&gt;=B831)),AND(ISNUMBER(J831),J831&gt;=B831)),ISNUMBER(L831),L831&gt;=0),"OK","Revisar dados"),"Revisar dados"))</f>
      </c>
    </row>
    <row r="832">
      <c r="A832" s="6"/>
      <c r="B832" s="33" t="n"/>
      <c r="C832" s="8" t="n"/>
      <c r="D832" s="9" t="n"/>
      <c r="E832" s="10" t="n"/>
      <c r="F832" s="9" t="n"/>
      <c r="G832" s="8" t="n"/>
      <c r="H832" s="8" t="n"/>
      <c r="I832" s="8" t="n"/>
      <c r="J832" s="33" t="n"/>
      <c r="K832" s="33" t="n"/>
      <c r="L832" s="56" t="n"/>
      <c r="M832" s="32">
        <f>IF(P832&lt;&gt;"OK","",IF(H832="Cancelado","",IF(H832="Concluído",K832-B832,Resumo!$H$3-B832)))</f>
      </c>
      <c r="N832" s="6">
        <f>IF(P832="","",IF(P832&lt;&gt;"OK","Revisar dados",IF(H832="Cancelado","Cancelado",IF(H832="Concluído",IF(K832&gt;J832,"Concluído em atraso","Concluído"),IF(J832&lt;Resumo!$H$3,"Atrasado",IF(J832-Resumo!$H$3&lt;=3,"Vence em até 3 dias","No prazo"))))))</f>
      </c>
      <c r="O832" s="9" t="n"/>
      <c r="P832" s="9">
        <f>IF(COUNTA(A832:L832,O832)=0,"",IFERROR(IF(AND(A832&lt;&gt;"",COUNTIF($A$6:$A$1000,A832)=1,F832&lt;&gt;"",ISNUMBER(Resumo!$H$3),ISNUMBER(B832),B832&gt;=1,B832=INT(B832),B832&lt;=Resumo!$H$3,AND(COUNTIF(Listas!$C$6:$C$105,C832)&gt;=1,C832&lt;&gt;"",COUNTIF(Listas!$A$6:$A$105,G832)=1,G832&lt;&gt;"",OR(H832="A fazer",H832="Em andamento",H832="Aguardando cliente",H832="Aguardando pagamento",H832="Concluído",H832="Cancelado"),OR(I832="Alta",I832="Média",I832="Baixa")),IF(H832="Concluído",AND(ISNUMBER(K832),K832&gt;=B832,K832&lt;=Resumo!$H$3),IF(H832="Cancelado",OR(K832="",AND(ISNUMBER(K832),K832&gt;=B832,K832&lt;=Resumo!$H$3)),K832="")),IF(H832="Cancelado",OR(J832="",AND(ISNUMBER(J832),J832&gt;=B832)),AND(ISNUMBER(J832),J832&gt;=B832)),ISNUMBER(L832),L832&gt;=0),"OK","Revisar dados"),"Revisar dados"))</f>
      </c>
    </row>
    <row r="833">
      <c r="A833" s="13"/>
      <c r="B833" s="33" t="n"/>
      <c r="C833" s="8" t="n"/>
      <c r="D833" s="9" t="n"/>
      <c r="E833" s="10" t="n"/>
      <c r="F833" s="9" t="n"/>
      <c r="G833" s="8" t="n"/>
      <c r="H833" s="8" t="n"/>
      <c r="I833" s="8" t="n"/>
      <c r="J833" s="33" t="n"/>
      <c r="K833" s="33" t="n"/>
      <c r="L833" s="56" t="n"/>
      <c r="M833" s="34">
        <f>IF(P833&lt;&gt;"OK","",IF(H833="Cancelado","",IF(H833="Concluído",K833-B833,Resumo!$H$3-B833)))</f>
      </c>
      <c r="N833" s="13">
        <f>IF(P833="","",IF(P833&lt;&gt;"OK","Revisar dados",IF(H833="Cancelado","Cancelado",IF(H833="Concluído",IF(K833&gt;J833,"Concluído em atraso","Concluído"),IF(J833&lt;Resumo!$H$3,"Atrasado",IF(J833-Resumo!$H$3&lt;=3,"Vence em até 3 dias","No prazo"))))))</f>
      </c>
      <c r="O833" s="9" t="n"/>
      <c r="P833" s="9">
        <f>IF(COUNTA(A833:L833,O833)=0,"",IFERROR(IF(AND(A833&lt;&gt;"",COUNTIF($A$6:$A$1000,A833)=1,F833&lt;&gt;"",ISNUMBER(Resumo!$H$3),ISNUMBER(B833),B833&gt;=1,B833=INT(B833),B833&lt;=Resumo!$H$3,AND(COUNTIF(Listas!$C$6:$C$105,C833)&gt;=1,C833&lt;&gt;"",COUNTIF(Listas!$A$6:$A$105,G833)=1,G833&lt;&gt;"",OR(H833="A fazer",H833="Em andamento",H833="Aguardando cliente",H833="Aguardando pagamento",H833="Concluído",H833="Cancelado"),OR(I833="Alta",I833="Média",I833="Baixa")),IF(H833="Concluído",AND(ISNUMBER(K833),K833&gt;=B833,K833&lt;=Resumo!$H$3),IF(H833="Cancelado",OR(K833="",AND(ISNUMBER(K833),K833&gt;=B833,K833&lt;=Resumo!$H$3)),K833="")),IF(H833="Cancelado",OR(J833="",AND(ISNUMBER(J833),J833&gt;=B833)),AND(ISNUMBER(J833),J833&gt;=B833)),ISNUMBER(L833),L833&gt;=0),"OK","Revisar dados"),"Revisar dados"))</f>
      </c>
    </row>
    <row r="834">
      <c r="A834" s="6"/>
      <c r="B834" s="33" t="n"/>
      <c r="C834" s="8" t="n"/>
      <c r="D834" s="9" t="n"/>
      <c r="E834" s="10" t="n"/>
      <c r="F834" s="9" t="n"/>
      <c r="G834" s="8" t="n"/>
      <c r="H834" s="8" t="n"/>
      <c r="I834" s="8" t="n"/>
      <c r="J834" s="33" t="n"/>
      <c r="K834" s="33" t="n"/>
      <c r="L834" s="56" t="n"/>
      <c r="M834" s="32">
        <f>IF(P834&lt;&gt;"OK","",IF(H834="Cancelado","",IF(H834="Concluído",K834-B834,Resumo!$H$3-B834)))</f>
      </c>
      <c r="N834" s="6">
        <f>IF(P834="","",IF(P834&lt;&gt;"OK","Revisar dados",IF(H834="Cancelado","Cancelado",IF(H834="Concluído",IF(K834&gt;J834,"Concluído em atraso","Concluído"),IF(J834&lt;Resumo!$H$3,"Atrasado",IF(J834-Resumo!$H$3&lt;=3,"Vence em até 3 dias","No prazo"))))))</f>
      </c>
      <c r="O834" s="9" t="n"/>
      <c r="P834" s="9">
        <f>IF(COUNTA(A834:L834,O834)=0,"",IFERROR(IF(AND(A834&lt;&gt;"",COUNTIF($A$6:$A$1000,A834)=1,F834&lt;&gt;"",ISNUMBER(Resumo!$H$3),ISNUMBER(B834),B834&gt;=1,B834=INT(B834),B834&lt;=Resumo!$H$3,AND(COUNTIF(Listas!$C$6:$C$105,C834)&gt;=1,C834&lt;&gt;"",COUNTIF(Listas!$A$6:$A$105,G834)=1,G834&lt;&gt;"",OR(H834="A fazer",H834="Em andamento",H834="Aguardando cliente",H834="Aguardando pagamento",H834="Concluído",H834="Cancelado"),OR(I834="Alta",I834="Média",I834="Baixa")),IF(H834="Concluído",AND(ISNUMBER(K834),K834&gt;=B834,K834&lt;=Resumo!$H$3),IF(H834="Cancelado",OR(K834="",AND(ISNUMBER(K834),K834&gt;=B834,K834&lt;=Resumo!$H$3)),K834="")),IF(H834="Cancelado",OR(J834="",AND(ISNUMBER(J834),J834&gt;=B834)),AND(ISNUMBER(J834),J834&gt;=B834)),ISNUMBER(L834),L834&gt;=0),"OK","Revisar dados"),"Revisar dados"))</f>
      </c>
    </row>
    <row r="835">
      <c r="A835" s="13"/>
      <c r="B835" s="33" t="n"/>
      <c r="C835" s="8" t="n"/>
      <c r="D835" s="9" t="n"/>
      <c r="E835" s="10" t="n"/>
      <c r="F835" s="9" t="n"/>
      <c r="G835" s="8" t="n"/>
      <c r="H835" s="8" t="n"/>
      <c r="I835" s="8" t="n"/>
      <c r="J835" s="33" t="n"/>
      <c r="K835" s="33" t="n"/>
      <c r="L835" s="56" t="n"/>
      <c r="M835" s="34">
        <f>IF(P835&lt;&gt;"OK","",IF(H835="Cancelado","",IF(H835="Concluído",K835-B835,Resumo!$H$3-B835)))</f>
      </c>
      <c r="N835" s="13">
        <f>IF(P835="","",IF(P835&lt;&gt;"OK","Revisar dados",IF(H835="Cancelado","Cancelado",IF(H835="Concluído",IF(K835&gt;J835,"Concluído em atraso","Concluído"),IF(J835&lt;Resumo!$H$3,"Atrasado",IF(J835-Resumo!$H$3&lt;=3,"Vence em até 3 dias","No prazo"))))))</f>
      </c>
      <c r="O835" s="9" t="n"/>
      <c r="P835" s="9">
        <f>IF(COUNTA(A835:L835,O835)=0,"",IFERROR(IF(AND(A835&lt;&gt;"",COUNTIF($A$6:$A$1000,A835)=1,F835&lt;&gt;"",ISNUMBER(Resumo!$H$3),ISNUMBER(B835),B835&gt;=1,B835=INT(B835),B835&lt;=Resumo!$H$3,AND(COUNTIF(Listas!$C$6:$C$105,C835)&gt;=1,C835&lt;&gt;"",COUNTIF(Listas!$A$6:$A$105,G835)=1,G835&lt;&gt;"",OR(H835="A fazer",H835="Em andamento",H835="Aguardando cliente",H835="Aguardando pagamento",H835="Concluído",H835="Cancelado"),OR(I835="Alta",I835="Média",I835="Baixa")),IF(H835="Concluído",AND(ISNUMBER(K835),K835&gt;=B835,K835&lt;=Resumo!$H$3),IF(H835="Cancelado",OR(K835="",AND(ISNUMBER(K835),K835&gt;=B835,K835&lt;=Resumo!$H$3)),K835="")),IF(H835="Cancelado",OR(J835="",AND(ISNUMBER(J835),J835&gt;=B835)),AND(ISNUMBER(J835),J835&gt;=B835)),ISNUMBER(L835),L835&gt;=0),"OK","Revisar dados"),"Revisar dados"))</f>
      </c>
    </row>
    <row r="836">
      <c r="A836" s="6"/>
      <c r="B836" s="33" t="n"/>
      <c r="C836" s="8" t="n"/>
      <c r="D836" s="9" t="n"/>
      <c r="E836" s="10" t="n"/>
      <c r="F836" s="9" t="n"/>
      <c r="G836" s="8" t="n"/>
      <c r="H836" s="8" t="n"/>
      <c r="I836" s="8" t="n"/>
      <c r="J836" s="33" t="n"/>
      <c r="K836" s="33" t="n"/>
      <c r="L836" s="56" t="n"/>
      <c r="M836" s="32">
        <f>IF(P836&lt;&gt;"OK","",IF(H836="Cancelado","",IF(H836="Concluído",K836-B836,Resumo!$H$3-B836)))</f>
      </c>
      <c r="N836" s="6">
        <f>IF(P836="","",IF(P836&lt;&gt;"OK","Revisar dados",IF(H836="Cancelado","Cancelado",IF(H836="Concluído",IF(K836&gt;J836,"Concluído em atraso","Concluído"),IF(J836&lt;Resumo!$H$3,"Atrasado",IF(J836-Resumo!$H$3&lt;=3,"Vence em até 3 dias","No prazo"))))))</f>
      </c>
      <c r="O836" s="9" t="n"/>
      <c r="P836" s="9">
        <f>IF(COUNTA(A836:L836,O836)=0,"",IFERROR(IF(AND(A836&lt;&gt;"",COUNTIF($A$6:$A$1000,A836)=1,F836&lt;&gt;"",ISNUMBER(Resumo!$H$3),ISNUMBER(B836),B836&gt;=1,B836=INT(B836),B836&lt;=Resumo!$H$3,AND(COUNTIF(Listas!$C$6:$C$105,C836)&gt;=1,C836&lt;&gt;"",COUNTIF(Listas!$A$6:$A$105,G836)=1,G836&lt;&gt;"",OR(H836="A fazer",H836="Em andamento",H836="Aguardando cliente",H836="Aguardando pagamento",H836="Concluído",H836="Cancelado"),OR(I836="Alta",I836="Média",I836="Baixa")),IF(H836="Concluído",AND(ISNUMBER(K836),K836&gt;=B836,K836&lt;=Resumo!$H$3),IF(H836="Cancelado",OR(K836="",AND(ISNUMBER(K836),K836&gt;=B836,K836&lt;=Resumo!$H$3)),K836="")),IF(H836="Cancelado",OR(J836="",AND(ISNUMBER(J836),J836&gt;=B836)),AND(ISNUMBER(J836),J836&gt;=B836)),ISNUMBER(L836),L836&gt;=0),"OK","Revisar dados"),"Revisar dados"))</f>
      </c>
    </row>
    <row r="837">
      <c r="A837" s="13"/>
      <c r="B837" s="33" t="n"/>
      <c r="C837" s="8" t="n"/>
      <c r="D837" s="9" t="n"/>
      <c r="E837" s="10" t="n"/>
      <c r="F837" s="9" t="n"/>
      <c r="G837" s="8" t="n"/>
      <c r="H837" s="8" t="n"/>
      <c r="I837" s="8" t="n"/>
      <c r="J837" s="33" t="n"/>
      <c r="K837" s="33" t="n"/>
      <c r="L837" s="56" t="n"/>
      <c r="M837" s="34">
        <f>IF(P837&lt;&gt;"OK","",IF(H837="Cancelado","",IF(H837="Concluído",K837-B837,Resumo!$H$3-B837)))</f>
      </c>
      <c r="N837" s="13">
        <f>IF(P837="","",IF(P837&lt;&gt;"OK","Revisar dados",IF(H837="Cancelado","Cancelado",IF(H837="Concluído",IF(K837&gt;J837,"Concluído em atraso","Concluído"),IF(J837&lt;Resumo!$H$3,"Atrasado",IF(J837-Resumo!$H$3&lt;=3,"Vence em até 3 dias","No prazo"))))))</f>
      </c>
      <c r="O837" s="9" t="n"/>
      <c r="P837" s="9">
        <f>IF(COUNTA(A837:L837,O837)=0,"",IFERROR(IF(AND(A837&lt;&gt;"",COUNTIF($A$6:$A$1000,A837)=1,F837&lt;&gt;"",ISNUMBER(Resumo!$H$3),ISNUMBER(B837),B837&gt;=1,B837=INT(B837),B837&lt;=Resumo!$H$3,AND(COUNTIF(Listas!$C$6:$C$105,C837)&gt;=1,C837&lt;&gt;"",COUNTIF(Listas!$A$6:$A$105,G837)=1,G837&lt;&gt;"",OR(H837="A fazer",H837="Em andamento",H837="Aguardando cliente",H837="Aguardando pagamento",H837="Concluído",H837="Cancelado"),OR(I837="Alta",I837="Média",I837="Baixa")),IF(H837="Concluído",AND(ISNUMBER(K837),K837&gt;=B837,K837&lt;=Resumo!$H$3),IF(H837="Cancelado",OR(K837="",AND(ISNUMBER(K837),K837&gt;=B837,K837&lt;=Resumo!$H$3)),K837="")),IF(H837="Cancelado",OR(J837="",AND(ISNUMBER(J837),J837&gt;=B837)),AND(ISNUMBER(J837),J837&gt;=B837)),ISNUMBER(L837),L837&gt;=0),"OK","Revisar dados"),"Revisar dados"))</f>
      </c>
    </row>
    <row r="838">
      <c r="A838" s="6"/>
      <c r="B838" s="33" t="n"/>
      <c r="C838" s="8" t="n"/>
      <c r="D838" s="9" t="n"/>
      <c r="E838" s="10" t="n"/>
      <c r="F838" s="9" t="n"/>
      <c r="G838" s="8" t="n"/>
      <c r="H838" s="8" t="n"/>
      <c r="I838" s="8" t="n"/>
      <c r="J838" s="33" t="n"/>
      <c r="K838" s="33" t="n"/>
      <c r="L838" s="56" t="n"/>
      <c r="M838" s="32">
        <f>IF(P838&lt;&gt;"OK","",IF(H838="Cancelado","",IF(H838="Concluído",K838-B838,Resumo!$H$3-B838)))</f>
      </c>
      <c r="N838" s="6">
        <f>IF(P838="","",IF(P838&lt;&gt;"OK","Revisar dados",IF(H838="Cancelado","Cancelado",IF(H838="Concluído",IF(K838&gt;J838,"Concluído em atraso","Concluído"),IF(J838&lt;Resumo!$H$3,"Atrasado",IF(J838-Resumo!$H$3&lt;=3,"Vence em até 3 dias","No prazo"))))))</f>
      </c>
      <c r="O838" s="9" t="n"/>
      <c r="P838" s="9">
        <f>IF(COUNTA(A838:L838,O838)=0,"",IFERROR(IF(AND(A838&lt;&gt;"",COUNTIF($A$6:$A$1000,A838)=1,F838&lt;&gt;"",ISNUMBER(Resumo!$H$3),ISNUMBER(B838),B838&gt;=1,B838=INT(B838),B838&lt;=Resumo!$H$3,AND(COUNTIF(Listas!$C$6:$C$105,C838)&gt;=1,C838&lt;&gt;"",COUNTIF(Listas!$A$6:$A$105,G838)=1,G838&lt;&gt;"",OR(H838="A fazer",H838="Em andamento",H838="Aguardando cliente",H838="Aguardando pagamento",H838="Concluído",H838="Cancelado"),OR(I838="Alta",I838="Média",I838="Baixa")),IF(H838="Concluído",AND(ISNUMBER(K838),K838&gt;=B838,K838&lt;=Resumo!$H$3),IF(H838="Cancelado",OR(K838="",AND(ISNUMBER(K838),K838&gt;=B838,K838&lt;=Resumo!$H$3)),K838="")),IF(H838="Cancelado",OR(J838="",AND(ISNUMBER(J838),J838&gt;=B838)),AND(ISNUMBER(J838),J838&gt;=B838)),ISNUMBER(L838),L838&gt;=0),"OK","Revisar dados"),"Revisar dados"))</f>
      </c>
    </row>
    <row r="839">
      <c r="A839" s="13"/>
      <c r="B839" s="33" t="n"/>
      <c r="C839" s="8" t="n"/>
      <c r="D839" s="9" t="n"/>
      <c r="E839" s="10" t="n"/>
      <c r="F839" s="9" t="n"/>
      <c r="G839" s="8" t="n"/>
      <c r="H839" s="8" t="n"/>
      <c r="I839" s="8" t="n"/>
      <c r="J839" s="33" t="n"/>
      <c r="K839" s="33" t="n"/>
      <c r="L839" s="56" t="n"/>
      <c r="M839" s="34">
        <f>IF(P839&lt;&gt;"OK","",IF(H839="Cancelado","",IF(H839="Concluído",K839-B839,Resumo!$H$3-B839)))</f>
      </c>
      <c r="N839" s="13">
        <f>IF(P839="","",IF(P839&lt;&gt;"OK","Revisar dados",IF(H839="Cancelado","Cancelado",IF(H839="Concluído",IF(K839&gt;J839,"Concluído em atraso","Concluído"),IF(J839&lt;Resumo!$H$3,"Atrasado",IF(J839-Resumo!$H$3&lt;=3,"Vence em até 3 dias","No prazo"))))))</f>
      </c>
      <c r="O839" s="9" t="n"/>
      <c r="P839" s="9">
        <f>IF(COUNTA(A839:L839,O839)=0,"",IFERROR(IF(AND(A839&lt;&gt;"",COUNTIF($A$6:$A$1000,A839)=1,F839&lt;&gt;"",ISNUMBER(Resumo!$H$3),ISNUMBER(B839),B839&gt;=1,B839=INT(B839),B839&lt;=Resumo!$H$3,AND(COUNTIF(Listas!$C$6:$C$105,C839)&gt;=1,C839&lt;&gt;"",COUNTIF(Listas!$A$6:$A$105,G839)=1,G839&lt;&gt;"",OR(H839="A fazer",H839="Em andamento",H839="Aguardando cliente",H839="Aguardando pagamento",H839="Concluído",H839="Cancelado"),OR(I839="Alta",I839="Média",I839="Baixa")),IF(H839="Concluído",AND(ISNUMBER(K839),K839&gt;=B839,K839&lt;=Resumo!$H$3),IF(H839="Cancelado",OR(K839="",AND(ISNUMBER(K839),K839&gt;=B839,K839&lt;=Resumo!$H$3)),K839="")),IF(H839="Cancelado",OR(J839="",AND(ISNUMBER(J839),J839&gt;=B839)),AND(ISNUMBER(J839),J839&gt;=B839)),ISNUMBER(L839),L839&gt;=0),"OK","Revisar dados"),"Revisar dados"))</f>
      </c>
    </row>
    <row r="840">
      <c r="A840" s="6"/>
      <c r="B840" s="33" t="n"/>
      <c r="C840" s="8" t="n"/>
      <c r="D840" s="9" t="n"/>
      <c r="E840" s="10" t="n"/>
      <c r="F840" s="9" t="n"/>
      <c r="G840" s="8" t="n"/>
      <c r="H840" s="8" t="n"/>
      <c r="I840" s="8" t="n"/>
      <c r="J840" s="33" t="n"/>
      <c r="K840" s="33" t="n"/>
      <c r="L840" s="56" t="n"/>
      <c r="M840" s="32">
        <f>IF(P840&lt;&gt;"OK","",IF(H840="Cancelado","",IF(H840="Concluído",K840-B840,Resumo!$H$3-B840)))</f>
      </c>
      <c r="N840" s="6">
        <f>IF(P840="","",IF(P840&lt;&gt;"OK","Revisar dados",IF(H840="Cancelado","Cancelado",IF(H840="Concluído",IF(K840&gt;J840,"Concluído em atraso","Concluído"),IF(J840&lt;Resumo!$H$3,"Atrasado",IF(J840-Resumo!$H$3&lt;=3,"Vence em até 3 dias","No prazo"))))))</f>
      </c>
      <c r="O840" s="9" t="n"/>
      <c r="P840" s="9">
        <f>IF(COUNTA(A840:L840,O840)=0,"",IFERROR(IF(AND(A840&lt;&gt;"",COUNTIF($A$6:$A$1000,A840)=1,F840&lt;&gt;"",ISNUMBER(Resumo!$H$3),ISNUMBER(B840),B840&gt;=1,B840=INT(B840),B840&lt;=Resumo!$H$3,AND(COUNTIF(Listas!$C$6:$C$105,C840)&gt;=1,C840&lt;&gt;"",COUNTIF(Listas!$A$6:$A$105,G840)=1,G840&lt;&gt;"",OR(H840="A fazer",H840="Em andamento",H840="Aguardando cliente",H840="Aguardando pagamento",H840="Concluído",H840="Cancelado"),OR(I840="Alta",I840="Média",I840="Baixa")),IF(H840="Concluído",AND(ISNUMBER(K840),K840&gt;=B840,K840&lt;=Resumo!$H$3),IF(H840="Cancelado",OR(K840="",AND(ISNUMBER(K840),K840&gt;=B840,K840&lt;=Resumo!$H$3)),K840="")),IF(H840="Cancelado",OR(J840="",AND(ISNUMBER(J840),J840&gt;=B840)),AND(ISNUMBER(J840),J840&gt;=B840)),ISNUMBER(L840),L840&gt;=0),"OK","Revisar dados"),"Revisar dados"))</f>
      </c>
    </row>
    <row r="841">
      <c r="A841" s="13"/>
      <c r="B841" s="33" t="n"/>
      <c r="C841" s="8" t="n"/>
      <c r="D841" s="9" t="n"/>
      <c r="E841" s="10" t="n"/>
      <c r="F841" s="9" t="n"/>
      <c r="G841" s="8" t="n"/>
      <c r="H841" s="8" t="n"/>
      <c r="I841" s="8" t="n"/>
      <c r="J841" s="33" t="n"/>
      <c r="K841" s="33" t="n"/>
      <c r="L841" s="56" t="n"/>
      <c r="M841" s="34">
        <f>IF(P841&lt;&gt;"OK","",IF(H841="Cancelado","",IF(H841="Concluído",K841-B841,Resumo!$H$3-B841)))</f>
      </c>
      <c r="N841" s="13">
        <f>IF(P841="","",IF(P841&lt;&gt;"OK","Revisar dados",IF(H841="Cancelado","Cancelado",IF(H841="Concluído",IF(K841&gt;J841,"Concluído em atraso","Concluído"),IF(J841&lt;Resumo!$H$3,"Atrasado",IF(J841-Resumo!$H$3&lt;=3,"Vence em até 3 dias","No prazo"))))))</f>
      </c>
      <c r="O841" s="9" t="n"/>
      <c r="P841" s="9">
        <f>IF(COUNTA(A841:L841,O841)=0,"",IFERROR(IF(AND(A841&lt;&gt;"",COUNTIF($A$6:$A$1000,A841)=1,F841&lt;&gt;"",ISNUMBER(Resumo!$H$3),ISNUMBER(B841),B841&gt;=1,B841=INT(B841),B841&lt;=Resumo!$H$3,AND(COUNTIF(Listas!$C$6:$C$105,C841)&gt;=1,C841&lt;&gt;"",COUNTIF(Listas!$A$6:$A$105,G841)=1,G841&lt;&gt;"",OR(H841="A fazer",H841="Em andamento",H841="Aguardando cliente",H841="Aguardando pagamento",H841="Concluído",H841="Cancelado"),OR(I841="Alta",I841="Média",I841="Baixa")),IF(H841="Concluído",AND(ISNUMBER(K841),K841&gt;=B841,K841&lt;=Resumo!$H$3),IF(H841="Cancelado",OR(K841="",AND(ISNUMBER(K841),K841&gt;=B841,K841&lt;=Resumo!$H$3)),K841="")),IF(H841="Cancelado",OR(J841="",AND(ISNUMBER(J841),J841&gt;=B841)),AND(ISNUMBER(J841),J841&gt;=B841)),ISNUMBER(L841),L841&gt;=0),"OK","Revisar dados"),"Revisar dados"))</f>
      </c>
    </row>
    <row r="842">
      <c r="A842" s="6"/>
      <c r="B842" s="33" t="n"/>
      <c r="C842" s="8" t="n"/>
      <c r="D842" s="9" t="n"/>
      <c r="E842" s="10" t="n"/>
      <c r="F842" s="9" t="n"/>
      <c r="G842" s="8" t="n"/>
      <c r="H842" s="8" t="n"/>
      <c r="I842" s="8" t="n"/>
      <c r="J842" s="33" t="n"/>
      <c r="K842" s="33" t="n"/>
      <c r="L842" s="56" t="n"/>
      <c r="M842" s="32">
        <f>IF(P842&lt;&gt;"OK","",IF(H842="Cancelado","",IF(H842="Concluído",K842-B842,Resumo!$H$3-B842)))</f>
      </c>
      <c r="N842" s="6">
        <f>IF(P842="","",IF(P842&lt;&gt;"OK","Revisar dados",IF(H842="Cancelado","Cancelado",IF(H842="Concluído",IF(K842&gt;J842,"Concluído em atraso","Concluído"),IF(J842&lt;Resumo!$H$3,"Atrasado",IF(J842-Resumo!$H$3&lt;=3,"Vence em até 3 dias","No prazo"))))))</f>
      </c>
      <c r="O842" s="9" t="n"/>
      <c r="P842" s="9">
        <f>IF(COUNTA(A842:L842,O842)=0,"",IFERROR(IF(AND(A842&lt;&gt;"",COUNTIF($A$6:$A$1000,A842)=1,F842&lt;&gt;"",ISNUMBER(Resumo!$H$3),ISNUMBER(B842),B842&gt;=1,B842=INT(B842),B842&lt;=Resumo!$H$3,AND(COUNTIF(Listas!$C$6:$C$105,C842)&gt;=1,C842&lt;&gt;"",COUNTIF(Listas!$A$6:$A$105,G842)=1,G842&lt;&gt;"",OR(H842="A fazer",H842="Em andamento",H842="Aguardando cliente",H842="Aguardando pagamento",H842="Concluído",H842="Cancelado"),OR(I842="Alta",I842="Média",I842="Baixa")),IF(H842="Concluído",AND(ISNUMBER(K842),K842&gt;=B842,K842&lt;=Resumo!$H$3),IF(H842="Cancelado",OR(K842="",AND(ISNUMBER(K842),K842&gt;=B842,K842&lt;=Resumo!$H$3)),K842="")),IF(H842="Cancelado",OR(J842="",AND(ISNUMBER(J842),J842&gt;=B842)),AND(ISNUMBER(J842),J842&gt;=B842)),ISNUMBER(L842),L842&gt;=0),"OK","Revisar dados"),"Revisar dados"))</f>
      </c>
    </row>
    <row r="843">
      <c r="A843" s="13"/>
      <c r="B843" s="33" t="n"/>
      <c r="C843" s="8" t="n"/>
      <c r="D843" s="9" t="n"/>
      <c r="E843" s="10" t="n"/>
      <c r="F843" s="9" t="n"/>
      <c r="G843" s="8" t="n"/>
      <c r="H843" s="8" t="n"/>
      <c r="I843" s="8" t="n"/>
      <c r="J843" s="33" t="n"/>
      <c r="K843" s="33" t="n"/>
      <c r="L843" s="56" t="n"/>
      <c r="M843" s="34">
        <f>IF(P843&lt;&gt;"OK","",IF(H843="Cancelado","",IF(H843="Concluído",K843-B843,Resumo!$H$3-B843)))</f>
      </c>
      <c r="N843" s="13">
        <f>IF(P843="","",IF(P843&lt;&gt;"OK","Revisar dados",IF(H843="Cancelado","Cancelado",IF(H843="Concluído",IF(K843&gt;J843,"Concluído em atraso","Concluído"),IF(J843&lt;Resumo!$H$3,"Atrasado",IF(J843-Resumo!$H$3&lt;=3,"Vence em até 3 dias","No prazo"))))))</f>
      </c>
      <c r="O843" s="9" t="n"/>
      <c r="P843" s="9">
        <f>IF(COUNTA(A843:L843,O843)=0,"",IFERROR(IF(AND(A843&lt;&gt;"",COUNTIF($A$6:$A$1000,A843)=1,F843&lt;&gt;"",ISNUMBER(Resumo!$H$3),ISNUMBER(B843),B843&gt;=1,B843=INT(B843),B843&lt;=Resumo!$H$3,AND(COUNTIF(Listas!$C$6:$C$105,C843)&gt;=1,C843&lt;&gt;"",COUNTIF(Listas!$A$6:$A$105,G843)=1,G843&lt;&gt;"",OR(H843="A fazer",H843="Em andamento",H843="Aguardando cliente",H843="Aguardando pagamento",H843="Concluído",H843="Cancelado"),OR(I843="Alta",I843="Média",I843="Baixa")),IF(H843="Concluído",AND(ISNUMBER(K843),K843&gt;=B843,K843&lt;=Resumo!$H$3),IF(H843="Cancelado",OR(K843="",AND(ISNUMBER(K843),K843&gt;=B843,K843&lt;=Resumo!$H$3)),K843="")),IF(H843="Cancelado",OR(J843="",AND(ISNUMBER(J843),J843&gt;=B843)),AND(ISNUMBER(J843),J843&gt;=B843)),ISNUMBER(L843),L843&gt;=0),"OK","Revisar dados"),"Revisar dados"))</f>
      </c>
    </row>
    <row r="844">
      <c r="A844" s="6"/>
      <c r="B844" s="33" t="n"/>
      <c r="C844" s="8" t="n"/>
      <c r="D844" s="9" t="n"/>
      <c r="E844" s="10" t="n"/>
      <c r="F844" s="9" t="n"/>
      <c r="G844" s="8" t="n"/>
      <c r="H844" s="8" t="n"/>
      <c r="I844" s="8" t="n"/>
      <c r="J844" s="33" t="n"/>
      <c r="K844" s="33" t="n"/>
      <c r="L844" s="56" t="n"/>
      <c r="M844" s="32">
        <f>IF(P844&lt;&gt;"OK","",IF(H844="Cancelado","",IF(H844="Concluído",K844-B844,Resumo!$H$3-B844)))</f>
      </c>
      <c r="N844" s="6">
        <f>IF(P844="","",IF(P844&lt;&gt;"OK","Revisar dados",IF(H844="Cancelado","Cancelado",IF(H844="Concluído",IF(K844&gt;J844,"Concluído em atraso","Concluído"),IF(J844&lt;Resumo!$H$3,"Atrasado",IF(J844-Resumo!$H$3&lt;=3,"Vence em até 3 dias","No prazo"))))))</f>
      </c>
      <c r="O844" s="9" t="n"/>
      <c r="P844" s="9">
        <f>IF(COUNTA(A844:L844,O844)=0,"",IFERROR(IF(AND(A844&lt;&gt;"",COUNTIF($A$6:$A$1000,A844)=1,F844&lt;&gt;"",ISNUMBER(Resumo!$H$3),ISNUMBER(B844),B844&gt;=1,B844=INT(B844),B844&lt;=Resumo!$H$3,AND(COUNTIF(Listas!$C$6:$C$105,C844)&gt;=1,C844&lt;&gt;"",COUNTIF(Listas!$A$6:$A$105,G844)=1,G844&lt;&gt;"",OR(H844="A fazer",H844="Em andamento",H844="Aguardando cliente",H844="Aguardando pagamento",H844="Concluído",H844="Cancelado"),OR(I844="Alta",I844="Média",I844="Baixa")),IF(H844="Concluído",AND(ISNUMBER(K844),K844&gt;=B844,K844&lt;=Resumo!$H$3),IF(H844="Cancelado",OR(K844="",AND(ISNUMBER(K844),K844&gt;=B844,K844&lt;=Resumo!$H$3)),K844="")),IF(H844="Cancelado",OR(J844="",AND(ISNUMBER(J844),J844&gt;=B844)),AND(ISNUMBER(J844),J844&gt;=B844)),ISNUMBER(L844),L844&gt;=0),"OK","Revisar dados"),"Revisar dados"))</f>
      </c>
    </row>
    <row r="845">
      <c r="A845" s="13"/>
      <c r="B845" s="33" t="n"/>
      <c r="C845" s="8" t="n"/>
      <c r="D845" s="9" t="n"/>
      <c r="E845" s="10" t="n"/>
      <c r="F845" s="9" t="n"/>
      <c r="G845" s="8" t="n"/>
      <c r="H845" s="8" t="n"/>
      <c r="I845" s="8" t="n"/>
      <c r="J845" s="33" t="n"/>
      <c r="K845" s="33" t="n"/>
      <c r="L845" s="56" t="n"/>
      <c r="M845" s="34">
        <f>IF(P845&lt;&gt;"OK","",IF(H845="Cancelado","",IF(H845="Concluído",K845-B845,Resumo!$H$3-B845)))</f>
      </c>
      <c r="N845" s="13">
        <f>IF(P845="","",IF(P845&lt;&gt;"OK","Revisar dados",IF(H845="Cancelado","Cancelado",IF(H845="Concluído",IF(K845&gt;J845,"Concluído em atraso","Concluído"),IF(J845&lt;Resumo!$H$3,"Atrasado",IF(J845-Resumo!$H$3&lt;=3,"Vence em até 3 dias","No prazo"))))))</f>
      </c>
      <c r="O845" s="9" t="n"/>
      <c r="P845" s="9">
        <f>IF(COUNTA(A845:L845,O845)=0,"",IFERROR(IF(AND(A845&lt;&gt;"",COUNTIF($A$6:$A$1000,A845)=1,F845&lt;&gt;"",ISNUMBER(Resumo!$H$3),ISNUMBER(B845),B845&gt;=1,B845=INT(B845),B845&lt;=Resumo!$H$3,AND(COUNTIF(Listas!$C$6:$C$105,C845)&gt;=1,C845&lt;&gt;"",COUNTIF(Listas!$A$6:$A$105,G845)=1,G845&lt;&gt;"",OR(H845="A fazer",H845="Em andamento",H845="Aguardando cliente",H845="Aguardando pagamento",H845="Concluído",H845="Cancelado"),OR(I845="Alta",I845="Média",I845="Baixa")),IF(H845="Concluído",AND(ISNUMBER(K845),K845&gt;=B845,K845&lt;=Resumo!$H$3),IF(H845="Cancelado",OR(K845="",AND(ISNUMBER(K845),K845&gt;=B845,K845&lt;=Resumo!$H$3)),K845="")),IF(H845="Cancelado",OR(J845="",AND(ISNUMBER(J845),J845&gt;=B845)),AND(ISNUMBER(J845),J845&gt;=B845)),ISNUMBER(L845),L845&gt;=0),"OK","Revisar dados"),"Revisar dados"))</f>
      </c>
    </row>
    <row r="846">
      <c r="A846" s="6"/>
      <c r="B846" s="33" t="n"/>
      <c r="C846" s="8" t="n"/>
      <c r="D846" s="9" t="n"/>
      <c r="E846" s="10" t="n"/>
      <c r="F846" s="9" t="n"/>
      <c r="G846" s="8" t="n"/>
      <c r="H846" s="8" t="n"/>
      <c r="I846" s="8" t="n"/>
      <c r="J846" s="33" t="n"/>
      <c r="K846" s="33" t="n"/>
      <c r="L846" s="56" t="n"/>
      <c r="M846" s="32">
        <f>IF(P846&lt;&gt;"OK","",IF(H846="Cancelado","",IF(H846="Concluído",K846-B846,Resumo!$H$3-B846)))</f>
      </c>
      <c r="N846" s="6">
        <f>IF(P846="","",IF(P846&lt;&gt;"OK","Revisar dados",IF(H846="Cancelado","Cancelado",IF(H846="Concluído",IF(K846&gt;J846,"Concluído em atraso","Concluído"),IF(J846&lt;Resumo!$H$3,"Atrasado",IF(J846-Resumo!$H$3&lt;=3,"Vence em até 3 dias","No prazo"))))))</f>
      </c>
      <c r="O846" s="9" t="n"/>
      <c r="P846" s="9">
        <f>IF(COUNTA(A846:L846,O846)=0,"",IFERROR(IF(AND(A846&lt;&gt;"",COUNTIF($A$6:$A$1000,A846)=1,F846&lt;&gt;"",ISNUMBER(Resumo!$H$3),ISNUMBER(B846),B846&gt;=1,B846=INT(B846),B846&lt;=Resumo!$H$3,AND(COUNTIF(Listas!$C$6:$C$105,C846)&gt;=1,C846&lt;&gt;"",COUNTIF(Listas!$A$6:$A$105,G846)=1,G846&lt;&gt;"",OR(H846="A fazer",H846="Em andamento",H846="Aguardando cliente",H846="Aguardando pagamento",H846="Concluído",H846="Cancelado"),OR(I846="Alta",I846="Média",I846="Baixa")),IF(H846="Concluído",AND(ISNUMBER(K846),K846&gt;=B846,K846&lt;=Resumo!$H$3),IF(H846="Cancelado",OR(K846="",AND(ISNUMBER(K846),K846&gt;=B846,K846&lt;=Resumo!$H$3)),K846="")),IF(H846="Cancelado",OR(J846="",AND(ISNUMBER(J846),J846&gt;=B846)),AND(ISNUMBER(J846),J846&gt;=B846)),ISNUMBER(L846),L846&gt;=0),"OK","Revisar dados"),"Revisar dados"))</f>
      </c>
    </row>
    <row r="847">
      <c r="A847" s="13"/>
      <c r="B847" s="33" t="n"/>
      <c r="C847" s="8" t="n"/>
      <c r="D847" s="9" t="n"/>
      <c r="E847" s="10" t="n"/>
      <c r="F847" s="9" t="n"/>
      <c r="G847" s="8" t="n"/>
      <c r="H847" s="8" t="n"/>
      <c r="I847" s="8" t="n"/>
      <c r="J847" s="33" t="n"/>
      <c r="K847" s="33" t="n"/>
      <c r="L847" s="56" t="n"/>
      <c r="M847" s="34">
        <f>IF(P847&lt;&gt;"OK","",IF(H847="Cancelado","",IF(H847="Concluído",K847-B847,Resumo!$H$3-B847)))</f>
      </c>
      <c r="N847" s="13">
        <f>IF(P847="","",IF(P847&lt;&gt;"OK","Revisar dados",IF(H847="Cancelado","Cancelado",IF(H847="Concluído",IF(K847&gt;J847,"Concluído em atraso","Concluído"),IF(J847&lt;Resumo!$H$3,"Atrasado",IF(J847-Resumo!$H$3&lt;=3,"Vence em até 3 dias","No prazo"))))))</f>
      </c>
      <c r="O847" s="9" t="n"/>
      <c r="P847" s="9">
        <f>IF(COUNTA(A847:L847,O847)=0,"",IFERROR(IF(AND(A847&lt;&gt;"",COUNTIF($A$6:$A$1000,A847)=1,F847&lt;&gt;"",ISNUMBER(Resumo!$H$3),ISNUMBER(B847),B847&gt;=1,B847=INT(B847),B847&lt;=Resumo!$H$3,AND(COUNTIF(Listas!$C$6:$C$105,C847)&gt;=1,C847&lt;&gt;"",COUNTIF(Listas!$A$6:$A$105,G847)=1,G847&lt;&gt;"",OR(H847="A fazer",H847="Em andamento",H847="Aguardando cliente",H847="Aguardando pagamento",H847="Concluído",H847="Cancelado"),OR(I847="Alta",I847="Média",I847="Baixa")),IF(H847="Concluído",AND(ISNUMBER(K847),K847&gt;=B847,K847&lt;=Resumo!$H$3),IF(H847="Cancelado",OR(K847="",AND(ISNUMBER(K847),K847&gt;=B847,K847&lt;=Resumo!$H$3)),K847="")),IF(H847="Cancelado",OR(J847="",AND(ISNUMBER(J847),J847&gt;=B847)),AND(ISNUMBER(J847),J847&gt;=B847)),ISNUMBER(L847),L847&gt;=0),"OK","Revisar dados"),"Revisar dados"))</f>
      </c>
    </row>
    <row r="848">
      <c r="A848" s="6"/>
      <c r="B848" s="33" t="n"/>
      <c r="C848" s="8" t="n"/>
      <c r="D848" s="9" t="n"/>
      <c r="E848" s="10" t="n"/>
      <c r="F848" s="9" t="n"/>
      <c r="G848" s="8" t="n"/>
      <c r="H848" s="8" t="n"/>
      <c r="I848" s="8" t="n"/>
      <c r="J848" s="33" t="n"/>
      <c r="K848" s="33" t="n"/>
      <c r="L848" s="56" t="n"/>
      <c r="M848" s="32">
        <f>IF(P848&lt;&gt;"OK","",IF(H848="Cancelado","",IF(H848="Concluído",K848-B848,Resumo!$H$3-B848)))</f>
      </c>
      <c r="N848" s="6">
        <f>IF(P848="","",IF(P848&lt;&gt;"OK","Revisar dados",IF(H848="Cancelado","Cancelado",IF(H848="Concluído",IF(K848&gt;J848,"Concluído em atraso","Concluído"),IF(J848&lt;Resumo!$H$3,"Atrasado",IF(J848-Resumo!$H$3&lt;=3,"Vence em até 3 dias","No prazo"))))))</f>
      </c>
      <c r="O848" s="9" t="n"/>
      <c r="P848" s="9">
        <f>IF(COUNTA(A848:L848,O848)=0,"",IFERROR(IF(AND(A848&lt;&gt;"",COUNTIF($A$6:$A$1000,A848)=1,F848&lt;&gt;"",ISNUMBER(Resumo!$H$3),ISNUMBER(B848),B848&gt;=1,B848=INT(B848),B848&lt;=Resumo!$H$3,AND(COUNTIF(Listas!$C$6:$C$105,C848)&gt;=1,C848&lt;&gt;"",COUNTIF(Listas!$A$6:$A$105,G848)=1,G848&lt;&gt;"",OR(H848="A fazer",H848="Em andamento",H848="Aguardando cliente",H848="Aguardando pagamento",H848="Concluído",H848="Cancelado"),OR(I848="Alta",I848="Média",I848="Baixa")),IF(H848="Concluído",AND(ISNUMBER(K848),K848&gt;=B848,K848&lt;=Resumo!$H$3),IF(H848="Cancelado",OR(K848="",AND(ISNUMBER(K848),K848&gt;=B848,K848&lt;=Resumo!$H$3)),K848="")),IF(H848="Cancelado",OR(J848="",AND(ISNUMBER(J848),J848&gt;=B848)),AND(ISNUMBER(J848),J848&gt;=B848)),ISNUMBER(L848),L848&gt;=0),"OK","Revisar dados"),"Revisar dados"))</f>
      </c>
    </row>
    <row r="849">
      <c r="A849" s="13"/>
      <c r="B849" s="33" t="n"/>
      <c r="C849" s="8" t="n"/>
      <c r="D849" s="9" t="n"/>
      <c r="E849" s="10" t="n"/>
      <c r="F849" s="9" t="n"/>
      <c r="G849" s="8" t="n"/>
      <c r="H849" s="8" t="n"/>
      <c r="I849" s="8" t="n"/>
      <c r="J849" s="33" t="n"/>
      <c r="K849" s="33" t="n"/>
      <c r="L849" s="56" t="n"/>
      <c r="M849" s="34">
        <f>IF(P849&lt;&gt;"OK","",IF(H849="Cancelado","",IF(H849="Concluído",K849-B849,Resumo!$H$3-B849)))</f>
      </c>
      <c r="N849" s="13">
        <f>IF(P849="","",IF(P849&lt;&gt;"OK","Revisar dados",IF(H849="Cancelado","Cancelado",IF(H849="Concluído",IF(K849&gt;J849,"Concluído em atraso","Concluído"),IF(J849&lt;Resumo!$H$3,"Atrasado",IF(J849-Resumo!$H$3&lt;=3,"Vence em até 3 dias","No prazo"))))))</f>
      </c>
      <c r="O849" s="9" t="n"/>
      <c r="P849" s="9">
        <f>IF(COUNTA(A849:L849,O849)=0,"",IFERROR(IF(AND(A849&lt;&gt;"",COUNTIF($A$6:$A$1000,A849)=1,F849&lt;&gt;"",ISNUMBER(Resumo!$H$3),ISNUMBER(B849),B849&gt;=1,B849=INT(B849),B849&lt;=Resumo!$H$3,AND(COUNTIF(Listas!$C$6:$C$105,C849)&gt;=1,C849&lt;&gt;"",COUNTIF(Listas!$A$6:$A$105,G849)=1,G849&lt;&gt;"",OR(H849="A fazer",H849="Em andamento",H849="Aguardando cliente",H849="Aguardando pagamento",H849="Concluído",H849="Cancelado"),OR(I849="Alta",I849="Média",I849="Baixa")),IF(H849="Concluído",AND(ISNUMBER(K849),K849&gt;=B849,K849&lt;=Resumo!$H$3),IF(H849="Cancelado",OR(K849="",AND(ISNUMBER(K849),K849&gt;=B849,K849&lt;=Resumo!$H$3)),K849="")),IF(H849="Cancelado",OR(J849="",AND(ISNUMBER(J849),J849&gt;=B849)),AND(ISNUMBER(J849),J849&gt;=B849)),ISNUMBER(L849),L849&gt;=0),"OK","Revisar dados"),"Revisar dados"))</f>
      </c>
    </row>
    <row r="850">
      <c r="A850" s="6"/>
      <c r="B850" s="33" t="n"/>
      <c r="C850" s="8" t="n"/>
      <c r="D850" s="9" t="n"/>
      <c r="E850" s="10" t="n"/>
      <c r="F850" s="9" t="n"/>
      <c r="G850" s="8" t="n"/>
      <c r="H850" s="8" t="n"/>
      <c r="I850" s="8" t="n"/>
      <c r="J850" s="33" t="n"/>
      <c r="K850" s="33" t="n"/>
      <c r="L850" s="56" t="n"/>
      <c r="M850" s="32">
        <f>IF(P850&lt;&gt;"OK","",IF(H850="Cancelado","",IF(H850="Concluído",K850-B850,Resumo!$H$3-B850)))</f>
      </c>
      <c r="N850" s="6">
        <f>IF(P850="","",IF(P850&lt;&gt;"OK","Revisar dados",IF(H850="Cancelado","Cancelado",IF(H850="Concluído",IF(K850&gt;J850,"Concluído em atraso","Concluído"),IF(J850&lt;Resumo!$H$3,"Atrasado",IF(J850-Resumo!$H$3&lt;=3,"Vence em até 3 dias","No prazo"))))))</f>
      </c>
      <c r="O850" s="9" t="n"/>
      <c r="P850" s="9">
        <f>IF(COUNTA(A850:L850,O850)=0,"",IFERROR(IF(AND(A850&lt;&gt;"",COUNTIF($A$6:$A$1000,A850)=1,F850&lt;&gt;"",ISNUMBER(Resumo!$H$3),ISNUMBER(B850),B850&gt;=1,B850=INT(B850),B850&lt;=Resumo!$H$3,AND(COUNTIF(Listas!$C$6:$C$105,C850)&gt;=1,C850&lt;&gt;"",COUNTIF(Listas!$A$6:$A$105,G850)=1,G850&lt;&gt;"",OR(H850="A fazer",H850="Em andamento",H850="Aguardando cliente",H850="Aguardando pagamento",H850="Concluído",H850="Cancelado"),OR(I850="Alta",I850="Média",I850="Baixa")),IF(H850="Concluído",AND(ISNUMBER(K850),K850&gt;=B850,K850&lt;=Resumo!$H$3),IF(H850="Cancelado",OR(K850="",AND(ISNUMBER(K850),K850&gt;=B850,K850&lt;=Resumo!$H$3)),K850="")),IF(H850="Cancelado",OR(J850="",AND(ISNUMBER(J850),J850&gt;=B850)),AND(ISNUMBER(J850),J850&gt;=B850)),ISNUMBER(L850),L850&gt;=0),"OK","Revisar dados"),"Revisar dados"))</f>
      </c>
    </row>
    <row r="851">
      <c r="A851" s="13"/>
      <c r="B851" s="33" t="n"/>
      <c r="C851" s="8" t="n"/>
      <c r="D851" s="9" t="n"/>
      <c r="E851" s="10" t="n"/>
      <c r="F851" s="9" t="n"/>
      <c r="G851" s="8" t="n"/>
      <c r="H851" s="8" t="n"/>
      <c r="I851" s="8" t="n"/>
      <c r="J851" s="33" t="n"/>
      <c r="K851" s="33" t="n"/>
      <c r="L851" s="56" t="n"/>
      <c r="M851" s="34">
        <f>IF(P851&lt;&gt;"OK","",IF(H851="Cancelado","",IF(H851="Concluído",K851-B851,Resumo!$H$3-B851)))</f>
      </c>
      <c r="N851" s="13">
        <f>IF(P851="","",IF(P851&lt;&gt;"OK","Revisar dados",IF(H851="Cancelado","Cancelado",IF(H851="Concluído",IF(K851&gt;J851,"Concluído em atraso","Concluído"),IF(J851&lt;Resumo!$H$3,"Atrasado",IF(J851-Resumo!$H$3&lt;=3,"Vence em até 3 dias","No prazo"))))))</f>
      </c>
      <c r="O851" s="9" t="n"/>
      <c r="P851" s="9">
        <f>IF(COUNTA(A851:L851,O851)=0,"",IFERROR(IF(AND(A851&lt;&gt;"",COUNTIF($A$6:$A$1000,A851)=1,F851&lt;&gt;"",ISNUMBER(Resumo!$H$3),ISNUMBER(B851),B851&gt;=1,B851=INT(B851),B851&lt;=Resumo!$H$3,AND(COUNTIF(Listas!$C$6:$C$105,C851)&gt;=1,C851&lt;&gt;"",COUNTIF(Listas!$A$6:$A$105,G851)=1,G851&lt;&gt;"",OR(H851="A fazer",H851="Em andamento",H851="Aguardando cliente",H851="Aguardando pagamento",H851="Concluído",H851="Cancelado"),OR(I851="Alta",I851="Média",I851="Baixa")),IF(H851="Concluído",AND(ISNUMBER(K851),K851&gt;=B851,K851&lt;=Resumo!$H$3),IF(H851="Cancelado",OR(K851="",AND(ISNUMBER(K851),K851&gt;=B851,K851&lt;=Resumo!$H$3)),K851="")),IF(H851="Cancelado",OR(J851="",AND(ISNUMBER(J851),J851&gt;=B851)),AND(ISNUMBER(J851),J851&gt;=B851)),ISNUMBER(L851),L851&gt;=0),"OK","Revisar dados"),"Revisar dados"))</f>
      </c>
    </row>
    <row r="852">
      <c r="A852" s="6"/>
      <c r="B852" s="33" t="n"/>
      <c r="C852" s="8" t="n"/>
      <c r="D852" s="9" t="n"/>
      <c r="E852" s="10" t="n"/>
      <c r="F852" s="9" t="n"/>
      <c r="G852" s="8" t="n"/>
      <c r="H852" s="8" t="n"/>
      <c r="I852" s="8" t="n"/>
      <c r="J852" s="33" t="n"/>
      <c r="K852" s="33" t="n"/>
      <c r="L852" s="56" t="n"/>
      <c r="M852" s="32">
        <f>IF(P852&lt;&gt;"OK","",IF(H852="Cancelado","",IF(H852="Concluído",K852-B852,Resumo!$H$3-B852)))</f>
      </c>
      <c r="N852" s="6">
        <f>IF(P852="","",IF(P852&lt;&gt;"OK","Revisar dados",IF(H852="Cancelado","Cancelado",IF(H852="Concluído",IF(K852&gt;J852,"Concluído em atraso","Concluído"),IF(J852&lt;Resumo!$H$3,"Atrasado",IF(J852-Resumo!$H$3&lt;=3,"Vence em até 3 dias","No prazo"))))))</f>
      </c>
      <c r="O852" s="9" t="n"/>
      <c r="P852" s="9">
        <f>IF(COUNTA(A852:L852,O852)=0,"",IFERROR(IF(AND(A852&lt;&gt;"",COUNTIF($A$6:$A$1000,A852)=1,F852&lt;&gt;"",ISNUMBER(Resumo!$H$3),ISNUMBER(B852),B852&gt;=1,B852=INT(B852),B852&lt;=Resumo!$H$3,AND(COUNTIF(Listas!$C$6:$C$105,C852)&gt;=1,C852&lt;&gt;"",COUNTIF(Listas!$A$6:$A$105,G852)=1,G852&lt;&gt;"",OR(H852="A fazer",H852="Em andamento",H852="Aguardando cliente",H852="Aguardando pagamento",H852="Concluído",H852="Cancelado"),OR(I852="Alta",I852="Média",I852="Baixa")),IF(H852="Concluído",AND(ISNUMBER(K852),K852&gt;=B852,K852&lt;=Resumo!$H$3),IF(H852="Cancelado",OR(K852="",AND(ISNUMBER(K852),K852&gt;=B852,K852&lt;=Resumo!$H$3)),K852="")),IF(H852="Cancelado",OR(J852="",AND(ISNUMBER(J852),J852&gt;=B852)),AND(ISNUMBER(J852),J852&gt;=B852)),ISNUMBER(L852),L852&gt;=0),"OK","Revisar dados"),"Revisar dados"))</f>
      </c>
    </row>
    <row r="853">
      <c r="A853" s="13"/>
      <c r="B853" s="33" t="n"/>
      <c r="C853" s="8" t="n"/>
      <c r="D853" s="9" t="n"/>
      <c r="E853" s="10" t="n"/>
      <c r="F853" s="9" t="n"/>
      <c r="G853" s="8" t="n"/>
      <c r="H853" s="8" t="n"/>
      <c r="I853" s="8" t="n"/>
      <c r="J853" s="33" t="n"/>
      <c r="K853" s="33" t="n"/>
      <c r="L853" s="56" t="n"/>
      <c r="M853" s="34">
        <f>IF(P853&lt;&gt;"OK","",IF(H853="Cancelado","",IF(H853="Concluído",K853-B853,Resumo!$H$3-B853)))</f>
      </c>
      <c r="N853" s="13">
        <f>IF(P853="","",IF(P853&lt;&gt;"OK","Revisar dados",IF(H853="Cancelado","Cancelado",IF(H853="Concluído",IF(K853&gt;J853,"Concluído em atraso","Concluído"),IF(J853&lt;Resumo!$H$3,"Atrasado",IF(J853-Resumo!$H$3&lt;=3,"Vence em até 3 dias","No prazo"))))))</f>
      </c>
      <c r="O853" s="9" t="n"/>
      <c r="P853" s="9">
        <f>IF(COUNTA(A853:L853,O853)=0,"",IFERROR(IF(AND(A853&lt;&gt;"",COUNTIF($A$6:$A$1000,A853)=1,F853&lt;&gt;"",ISNUMBER(Resumo!$H$3),ISNUMBER(B853),B853&gt;=1,B853=INT(B853),B853&lt;=Resumo!$H$3,AND(COUNTIF(Listas!$C$6:$C$105,C853)&gt;=1,C853&lt;&gt;"",COUNTIF(Listas!$A$6:$A$105,G853)=1,G853&lt;&gt;"",OR(H853="A fazer",H853="Em andamento",H853="Aguardando cliente",H853="Aguardando pagamento",H853="Concluído",H853="Cancelado"),OR(I853="Alta",I853="Média",I853="Baixa")),IF(H853="Concluído",AND(ISNUMBER(K853),K853&gt;=B853,K853&lt;=Resumo!$H$3),IF(H853="Cancelado",OR(K853="",AND(ISNUMBER(K853),K853&gt;=B853,K853&lt;=Resumo!$H$3)),K853="")),IF(H853="Cancelado",OR(J853="",AND(ISNUMBER(J853),J853&gt;=B853)),AND(ISNUMBER(J853),J853&gt;=B853)),ISNUMBER(L853),L853&gt;=0),"OK","Revisar dados"),"Revisar dados"))</f>
      </c>
    </row>
    <row r="854">
      <c r="A854" s="6"/>
      <c r="B854" s="33" t="n"/>
      <c r="C854" s="8" t="n"/>
      <c r="D854" s="9" t="n"/>
      <c r="E854" s="10" t="n"/>
      <c r="F854" s="9" t="n"/>
      <c r="G854" s="8" t="n"/>
      <c r="H854" s="8" t="n"/>
      <c r="I854" s="8" t="n"/>
      <c r="J854" s="33" t="n"/>
      <c r="K854" s="33" t="n"/>
      <c r="L854" s="56" t="n"/>
      <c r="M854" s="32">
        <f>IF(P854&lt;&gt;"OK","",IF(H854="Cancelado","",IF(H854="Concluído",K854-B854,Resumo!$H$3-B854)))</f>
      </c>
      <c r="N854" s="6">
        <f>IF(P854="","",IF(P854&lt;&gt;"OK","Revisar dados",IF(H854="Cancelado","Cancelado",IF(H854="Concluído",IF(K854&gt;J854,"Concluído em atraso","Concluído"),IF(J854&lt;Resumo!$H$3,"Atrasado",IF(J854-Resumo!$H$3&lt;=3,"Vence em até 3 dias","No prazo"))))))</f>
      </c>
      <c r="O854" s="9" t="n"/>
      <c r="P854" s="9">
        <f>IF(COUNTA(A854:L854,O854)=0,"",IFERROR(IF(AND(A854&lt;&gt;"",COUNTIF($A$6:$A$1000,A854)=1,F854&lt;&gt;"",ISNUMBER(Resumo!$H$3),ISNUMBER(B854),B854&gt;=1,B854=INT(B854),B854&lt;=Resumo!$H$3,AND(COUNTIF(Listas!$C$6:$C$105,C854)&gt;=1,C854&lt;&gt;"",COUNTIF(Listas!$A$6:$A$105,G854)=1,G854&lt;&gt;"",OR(H854="A fazer",H854="Em andamento",H854="Aguardando cliente",H854="Aguardando pagamento",H854="Concluído",H854="Cancelado"),OR(I854="Alta",I854="Média",I854="Baixa")),IF(H854="Concluído",AND(ISNUMBER(K854),K854&gt;=B854,K854&lt;=Resumo!$H$3),IF(H854="Cancelado",OR(K854="",AND(ISNUMBER(K854),K854&gt;=B854,K854&lt;=Resumo!$H$3)),K854="")),IF(H854="Cancelado",OR(J854="",AND(ISNUMBER(J854),J854&gt;=B854)),AND(ISNUMBER(J854),J854&gt;=B854)),ISNUMBER(L854),L854&gt;=0),"OK","Revisar dados"),"Revisar dados"))</f>
      </c>
    </row>
    <row r="855">
      <c r="A855" s="13"/>
      <c r="B855" s="33" t="n"/>
      <c r="C855" s="8" t="n"/>
      <c r="D855" s="9" t="n"/>
      <c r="E855" s="10" t="n"/>
      <c r="F855" s="9" t="n"/>
      <c r="G855" s="8" t="n"/>
      <c r="H855" s="8" t="n"/>
      <c r="I855" s="8" t="n"/>
      <c r="J855" s="33" t="n"/>
      <c r="K855" s="33" t="n"/>
      <c r="L855" s="56" t="n"/>
      <c r="M855" s="34">
        <f>IF(P855&lt;&gt;"OK","",IF(H855="Cancelado","",IF(H855="Concluído",K855-B855,Resumo!$H$3-B855)))</f>
      </c>
      <c r="N855" s="13">
        <f>IF(P855="","",IF(P855&lt;&gt;"OK","Revisar dados",IF(H855="Cancelado","Cancelado",IF(H855="Concluído",IF(K855&gt;J855,"Concluído em atraso","Concluído"),IF(J855&lt;Resumo!$H$3,"Atrasado",IF(J855-Resumo!$H$3&lt;=3,"Vence em até 3 dias","No prazo"))))))</f>
      </c>
      <c r="O855" s="9" t="n"/>
      <c r="P855" s="9">
        <f>IF(COUNTA(A855:L855,O855)=0,"",IFERROR(IF(AND(A855&lt;&gt;"",COUNTIF($A$6:$A$1000,A855)=1,F855&lt;&gt;"",ISNUMBER(Resumo!$H$3),ISNUMBER(B855),B855&gt;=1,B855=INT(B855),B855&lt;=Resumo!$H$3,AND(COUNTIF(Listas!$C$6:$C$105,C855)&gt;=1,C855&lt;&gt;"",COUNTIF(Listas!$A$6:$A$105,G855)=1,G855&lt;&gt;"",OR(H855="A fazer",H855="Em andamento",H855="Aguardando cliente",H855="Aguardando pagamento",H855="Concluído",H855="Cancelado"),OR(I855="Alta",I855="Média",I855="Baixa")),IF(H855="Concluído",AND(ISNUMBER(K855),K855&gt;=B855,K855&lt;=Resumo!$H$3),IF(H855="Cancelado",OR(K855="",AND(ISNUMBER(K855),K855&gt;=B855,K855&lt;=Resumo!$H$3)),K855="")),IF(H855="Cancelado",OR(J855="",AND(ISNUMBER(J855),J855&gt;=B855)),AND(ISNUMBER(J855),J855&gt;=B855)),ISNUMBER(L855),L855&gt;=0),"OK","Revisar dados"),"Revisar dados"))</f>
      </c>
    </row>
    <row r="856">
      <c r="A856" s="6"/>
      <c r="B856" s="33" t="n"/>
      <c r="C856" s="8" t="n"/>
      <c r="D856" s="9" t="n"/>
      <c r="E856" s="10" t="n"/>
      <c r="F856" s="9" t="n"/>
      <c r="G856" s="8" t="n"/>
      <c r="H856" s="8" t="n"/>
      <c r="I856" s="8" t="n"/>
      <c r="J856" s="33" t="n"/>
      <c r="K856" s="33" t="n"/>
      <c r="L856" s="56" t="n"/>
      <c r="M856" s="32">
        <f>IF(P856&lt;&gt;"OK","",IF(H856="Cancelado","",IF(H856="Concluído",K856-B856,Resumo!$H$3-B856)))</f>
      </c>
      <c r="N856" s="6">
        <f>IF(P856="","",IF(P856&lt;&gt;"OK","Revisar dados",IF(H856="Cancelado","Cancelado",IF(H856="Concluído",IF(K856&gt;J856,"Concluído em atraso","Concluído"),IF(J856&lt;Resumo!$H$3,"Atrasado",IF(J856-Resumo!$H$3&lt;=3,"Vence em até 3 dias","No prazo"))))))</f>
      </c>
      <c r="O856" s="9" t="n"/>
      <c r="P856" s="9">
        <f>IF(COUNTA(A856:L856,O856)=0,"",IFERROR(IF(AND(A856&lt;&gt;"",COUNTIF($A$6:$A$1000,A856)=1,F856&lt;&gt;"",ISNUMBER(Resumo!$H$3),ISNUMBER(B856),B856&gt;=1,B856=INT(B856),B856&lt;=Resumo!$H$3,AND(COUNTIF(Listas!$C$6:$C$105,C856)&gt;=1,C856&lt;&gt;"",COUNTIF(Listas!$A$6:$A$105,G856)=1,G856&lt;&gt;"",OR(H856="A fazer",H856="Em andamento",H856="Aguardando cliente",H856="Aguardando pagamento",H856="Concluído",H856="Cancelado"),OR(I856="Alta",I856="Média",I856="Baixa")),IF(H856="Concluído",AND(ISNUMBER(K856),K856&gt;=B856,K856&lt;=Resumo!$H$3),IF(H856="Cancelado",OR(K856="",AND(ISNUMBER(K856),K856&gt;=B856,K856&lt;=Resumo!$H$3)),K856="")),IF(H856="Cancelado",OR(J856="",AND(ISNUMBER(J856),J856&gt;=B856)),AND(ISNUMBER(J856),J856&gt;=B856)),ISNUMBER(L856),L856&gt;=0),"OK","Revisar dados"),"Revisar dados"))</f>
      </c>
    </row>
    <row r="857">
      <c r="A857" s="13"/>
      <c r="B857" s="33" t="n"/>
      <c r="C857" s="8" t="n"/>
      <c r="D857" s="9" t="n"/>
      <c r="E857" s="10" t="n"/>
      <c r="F857" s="9" t="n"/>
      <c r="G857" s="8" t="n"/>
      <c r="H857" s="8" t="n"/>
      <c r="I857" s="8" t="n"/>
      <c r="J857" s="33" t="n"/>
      <c r="K857" s="33" t="n"/>
      <c r="L857" s="56" t="n"/>
      <c r="M857" s="34">
        <f>IF(P857&lt;&gt;"OK","",IF(H857="Cancelado","",IF(H857="Concluído",K857-B857,Resumo!$H$3-B857)))</f>
      </c>
      <c r="N857" s="13">
        <f>IF(P857="","",IF(P857&lt;&gt;"OK","Revisar dados",IF(H857="Cancelado","Cancelado",IF(H857="Concluído",IF(K857&gt;J857,"Concluído em atraso","Concluído"),IF(J857&lt;Resumo!$H$3,"Atrasado",IF(J857-Resumo!$H$3&lt;=3,"Vence em até 3 dias","No prazo"))))))</f>
      </c>
      <c r="O857" s="9" t="n"/>
      <c r="P857" s="9">
        <f>IF(COUNTA(A857:L857,O857)=0,"",IFERROR(IF(AND(A857&lt;&gt;"",COUNTIF($A$6:$A$1000,A857)=1,F857&lt;&gt;"",ISNUMBER(Resumo!$H$3),ISNUMBER(B857),B857&gt;=1,B857=INT(B857),B857&lt;=Resumo!$H$3,AND(COUNTIF(Listas!$C$6:$C$105,C857)&gt;=1,C857&lt;&gt;"",COUNTIF(Listas!$A$6:$A$105,G857)=1,G857&lt;&gt;"",OR(H857="A fazer",H857="Em andamento",H857="Aguardando cliente",H857="Aguardando pagamento",H857="Concluído",H857="Cancelado"),OR(I857="Alta",I857="Média",I857="Baixa")),IF(H857="Concluído",AND(ISNUMBER(K857),K857&gt;=B857,K857&lt;=Resumo!$H$3),IF(H857="Cancelado",OR(K857="",AND(ISNUMBER(K857),K857&gt;=B857,K857&lt;=Resumo!$H$3)),K857="")),IF(H857="Cancelado",OR(J857="",AND(ISNUMBER(J857),J857&gt;=B857)),AND(ISNUMBER(J857),J857&gt;=B857)),ISNUMBER(L857),L857&gt;=0),"OK","Revisar dados"),"Revisar dados"))</f>
      </c>
    </row>
    <row r="858">
      <c r="A858" s="6"/>
      <c r="B858" s="33" t="n"/>
      <c r="C858" s="8" t="n"/>
      <c r="D858" s="9" t="n"/>
      <c r="E858" s="10" t="n"/>
      <c r="F858" s="9" t="n"/>
      <c r="G858" s="8" t="n"/>
      <c r="H858" s="8" t="n"/>
      <c r="I858" s="8" t="n"/>
      <c r="J858" s="33" t="n"/>
      <c r="K858" s="33" t="n"/>
      <c r="L858" s="56" t="n"/>
      <c r="M858" s="32">
        <f>IF(P858&lt;&gt;"OK","",IF(H858="Cancelado","",IF(H858="Concluído",K858-B858,Resumo!$H$3-B858)))</f>
      </c>
      <c r="N858" s="6">
        <f>IF(P858="","",IF(P858&lt;&gt;"OK","Revisar dados",IF(H858="Cancelado","Cancelado",IF(H858="Concluído",IF(K858&gt;J858,"Concluído em atraso","Concluído"),IF(J858&lt;Resumo!$H$3,"Atrasado",IF(J858-Resumo!$H$3&lt;=3,"Vence em até 3 dias","No prazo"))))))</f>
      </c>
      <c r="O858" s="9" t="n"/>
      <c r="P858" s="9">
        <f>IF(COUNTA(A858:L858,O858)=0,"",IFERROR(IF(AND(A858&lt;&gt;"",COUNTIF($A$6:$A$1000,A858)=1,F858&lt;&gt;"",ISNUMBER(Resumo!$H$3),ISNUMBER(B858),B858&gt;=1,B858=INT(B858),B858&lt;=Resumo!$H$3,AND(COUNTIF(Listas!$C$6:$C$105,C858)&gt;=1,C858&lt;&gt;"",COUNTIF(Listas!$A$6:$A$105,G858)=1,G858&lt;&gt;"",OR(H858="A fazer",H858="Em andamento",H858="Aguardando cliente",H858="Aguardando pagamento",H858="Concluído",H858="Cancelado"),OR(I858="Alta",I858="Média",I858="Baixa")),IF(H858="Concluído",AND(ISNUMBER(K858),K858&gt;=B858,K858&lt;=Resumo!$H$3),IF(H858="Cancelado",OR(K858="",AND(ISNUMBER(K858),K858&gt;=B858,K858&lt;=Resumo!$H$3)),K858="")),IF(H858="Cancelado",OR(J858="",AND(ISNUMBER(J858),J858&gt;=B858)),AND(ISNUMBER(J858),J858&gt;=B858)),ISNUMBER(L858),L858&gt;=0),"OK","Revisar dados"),"Revisar dados"))</f>
      </c>
    </row>
    <row r="859">
      <c r="A859" s="13"/>
      <c r="B859" s="33" t="n"/>
      <c r="C859" s="8" t="n"/>
      <c r="D859" s="9" t="n"/>
      <c r="E859" s="10" t="n"/>
      <c r="F859" s="9" t="n"/>
      <c r="G859" s="8" t="n"/>
      <c r="H859" s="8" t="n"/>
      <c r="I859" s="8" t="n"/>
      <c r="J859" s="33" t="n"/>
      <c r="K859" s="33" t="n"/>
      <c r="L859" s="56" t="n"/>
      <c r="M859" s="34">
        <f>IF(P859&lt;&gt;"OK","",IF(H859="Cancelado","",IF(H859="Concluído",K859-B859,Resumo!$H$3-B859)))</f>
      </c>
      <c r="N859" s="13">
        <f>IF(P859="","",IF(P859&lt;&gt;"OK","Revisar dados",IF(H859="Cancelado","Cancelado",IF(H859="Concluído",IF(K859&gt;J859,"Concluído em atraso","Concluído"),IF(J859&lt;Resumo!$H$3,"Atrasado",IF(J859-Resumo!$H$3&lt;=3,"Vence em até 3 dias","No prazo"))))))</f>
      </c>
      <c r="O859" s="9" t="n"/>
      <c r="P859" s="9">
        <f>IF(COUNTA(A859:L859,O859)=0,"",IFERROR(IF(AND(A859&lt;&gt;"",COUNTIF($A$6:$A$1000,A859)=1,F859&lt;&gt;"",ISNUMBER(Resumo!$H$3),ISNUMBER(B859),B859&gt;=1,B859=INT(B859),B859&lt;=Resumo!$H$3,AND(COUNTIF(Listas!$C$6:$C$105,C859)&gt;=1,C859&lt;&gt;"",COUNTIF(Listas!$A$6:$A$105,G859)=1,G859&lt;&gt;"",OR(H859="A fazer",H859="Em andamento",H859="Aguardando cliente",H859="Aguardando pagamento",H859="Concluído",H859="Cancelado"),OR(I859="Alta",I859="Média",I859="Baixa")),IF(H859="Concluído",AND(ISNUMBER(K859),K859&gt;=B859,K859&lt;=Resumo!$H$3),IF(H859="Cancelado",OR(K859="",AND(ISNUMBER(K859),K859&gt;=B859,K859&lt;=Resumo!$H$3)),K859="")),IF(H859="Cancelado",OR(J859="",AND(ISNUMBER(J859),J859&gt;=B859)),AND(ISNUMBER(J859),J859&gt;=B859)),ISNUMBER(L859),L859&gt;=0),"OK","Revisar dados"),"Revisar dados"))</f>
      </c>
    </row>
    <row r="860">
      <c r="A860" s="6"/>
      <c r="B860" s="33" t="n"/>
      <c r="C860" s="8" t="n"/>
      <c r="D860" s="9" t="n"/>
      <c r="E860" s="10" t="n"/>
      <c r="F860" s="9" t="n"/>
      <c r="G860" s="8" t="n"/>
      <c r="H860" s="8" t="n"/>
      <c r="I860" s="8" t="n"/>
      <c r="J860" s="33" t="n"/>
      <c r="K860" s="33" t="n"/>
      <c r="L860" s="56" t="n"/>
      <c r="M860" s="32">
        <f>IF(P860&lt;&gt;"OK","",IF(H860="Cancelado","",IF(H860="Concluído",K860-B860,Resumo!$H$3-B860)))</f>
      </c>
      <c r="N860" s="6">
        <f>IF(P860="","",IF(P860&lt;&gt;"OK","Revisar dados",IF(H860="Cancelado","Cancelado",IF(H860="Concluído",IF(K860&gt;J860,"Concluído em atraso","Concluído"),IF(J860&lt;Resumo!$H$3,"Atrasado",IF(J860-Resumo!$H$3&lt;=3,"Vence em até 3 dias","No prazo"))))))</f>
      </c>
      <c r="O860" s="9" t="n"/>
      <c r="P860" s="9">
        <f>IF(COUNTA(A860:L860,O860)=0,"",IFERROR(IF(AND(A860&lt;&gt;"",COUNTIF($A$6:$A$1000,A860)=1,F860&lt;&gt;"",ISNUMBER(Resumo!$H$3),ISNUMBER(B860),B860&gt;=1,B860=INT(B860),B860&lt;=Resumo!$H$3,AND(COUNTIF(Listas!$C$6:$C$105,C860)&gt;=1,C860&lt;&gt;"",COUNTIF(Listas!$A$6:$A$105,G860)=1,G860&lt;&gt;"",OR(H860="A fazer",H860="Em andamento",H860="Aguardando cliente",H860="Aguardando pagamento",H860="Concluído",H860="Cancelado"),OR(I860="Alta",I860="Média",I860="Baixa")),IF(H860="Concluído",AND(ISNUMBER(K860),K860&gt;=B860,K860&lt;=Resumo!$H$3),IF(H860="Cancelado",OR(K860="",AND(ISNUMBER(K860),K860&gt;=B860,K860&lt;=Resumo!$H$3)),K860="")),IF(H860="Cancelado",OR(J860="",AND(ISNUMBER(J860),J860&gt;=B860)),AND(ISNUMBER(J860),J860&gt;=B860)),ISNUMBER(L860),L860&gt;=0),"OK","Revisar dados"),"Revisar dados"))</f>
      </c>
    </row>
    <row r="861">
      <c r="A861" s="13"/>
      <c r="B861" s="33" t="n"/>
      <c r="C861" s="8" t="n"/>
      <c r="D861" s="9" t="n"/>
      <c r="E861" s="10" t="n"/>
      <c r="F861" s="9" t="n"/>
      <c r="G861" s="8" t="n"/>
      <c r="H861" s="8" t="n"/>
      <c r="I861" s="8" t="n"/>
      <c r="J861" s="33" t="n"/>
      <c r="K861" s="33" t="n"/>
      <c r="L861" s="56" t="n"/>
      <c r="M861" s="34">
        <f>IF(P861&lt;&gt;"OK","",IF(H861="Cancelado","",IF(H861="Concluído",K861-B861,Resumo!$H$3-B861)))</f>
      </c>
      <c r="N861" s="13">
        <f>IF(P861="","",IF(P861&lt;&gt;"OK","Revisar dados",IF(H861="Cancelado","Cancelado",IF(H861="Concluído",IF(K861&gt;J861,"Concluído em atraso","Concluído"),IF(J861&lt;Resumo!$H$3,"Atrasado",IF(J861-Resumo!$H$3&lt;=3,"Vence em até 3 dias","No prazo"))))))</f>
      </c>
      <c r="O861" s="9" t="n"/>
      <c r="P861" s="9">
        <f>IF(COUNTA(A861:L861,O861)=0,"",IFERROR(IF(AND(A861&lt;&gt;"",COUNTIF($A$6:$A$1000,A861)=1,F861&lt;&gt;"",ISNUMBER(Resumo!$H$3),ISNUMBER(B861),B861&gt;=1,B861=INT(B861),B861&lt;=Resumo!$H$3,AND(COUNTIF(Listas!$C$6:$C$105,C861)&gt;=1,C861&lt;&gt;"",COUNTIF(Listas!$A$6:$A$105,G861)=1,G861&lt;&gt;"",OR(H861="A fazer",H861="Em andamento",H861="Aguardando cliente",H861="Aguardando pagamento",H861="Concluído",H861="Cancelado"),OR(I861="Alta",I861="Média",I861="Baixa")),IF(H861="Concluído",AND(ISNUMBER(K861),K861&gt;=B861,K861&lt;=Resumo!$H$3),IF(H861="Cancelado",OR(K861="",AND(ISNUMBER(K861),K861&gt;=B861,K861&lt;=Resumo!$H$3)),K861="")),IF(H861="Cancelado",OR(J861="",AND(ISNUMBER(J861),J861&gt;=B861)),AND(ISNUMBER(J861),J861&gt;=B861)),ISNUMBER(L861),L861&gt;=0),"OK","Revisar dados"),"Revisar dados"))</f>
      </c>
    </row>
    <row r="862">
      <c r="A862" s="6"/>
      <c r="B862" s="33" t="n"/>
      <c r="C862" s="8" t="n"/>
      <c r="D862" s="9" t="n"/>
      <c r="E862" s="10" t="n"/>
      <c r="F862" s="9" t="n"/>
      <c r="G862" s="8" t="n"/>
      <c r="H862" s="8" t="n"/>
      <c r="I862" s="8" t="n"/>
      <c r="J862" s="33" t="n"/>
      <c r="K862" s="33" t="n"/>
      <c r="L862" s="56" t="n"/>
      <c r="M862" s="32">
        <f>IF(P862&lt;&gt;"OK","",IF(H862="Cancelado","",IF(H862="Concluído",K862-B862,Resumo!$H$3-B862)))</f>
      </c>
      <c r="N862" s="6">
        <f>IF(P862="","",IF(P862&lt;&gt;"OK","Revisar dados",IF(H862="Cancelado","Cancelado",IF(H862="Concluído",IF(K862&gt;J862,"Concluído em atraso","Concluído"),IF(J862&lt;Resumo!$H$3,"Atrasado",IF(J862-Resumo!$H$3&lt;=3,"Vence em até 3 dias","No prazo"))))))</f>
      </c>
      <c r="O862" s="9" t="n"/>
      <c r="P862" s="9">
        <f>IF(COUNTA(A862:L862,O862)=0,"",IFERROR(IF(AND(A862&lt;&gt;"",COUNTIF($A$6:$A$1000,A862)=1,F862&lt;&gt;"",ISNUMBER(Resumo!$H$3),ISNUMBER(B862),B862&gt;=1,B862=INT(B862),B862&lt;=Resumo!$H$3,AND(COUNTIF(Listas!$C$6:$C$105,C862)&gt;=1,C862&lt;&gt;"",COUNTIF(Listas!$A$6:$A$105,G862)=1,G862&lt;&gt;"",OR(H862="A fazer",H862="Em andamento",H862="Aguardando cliente",H862="Aguardando pagamento",H862="Concluído",H862="Cancelado"),OR(I862="Alta",I862="Média",I862="Baixa")),IF(H862="Concluído",AND(ISNUMBER(K862),K862&gt;=B862,K862&lt;=Resumo!$H$3),IF(H862="Cancelado",OR(K862="",AND(ISNUMBER(K862),K862&gt;=B862,K862&lt;=Resumo!$H$3)),K862="")),IF(H862="Cancelado",OR(J862="",AND(ISNUMBER(J862),J862&gt;=B862)),AND(ISNUMBER(J862),J862&gt;=B862)),ISNUMBER(L862),L862&gt;=0),"OK","Revisar dados"),"Revisar dados"))</f>
      </c>
    </row>
    <row r="863">
      <c r="A863" s="13"/>
      <c r="B863" s="33" t="n"/>
      <c r="C863" s="8" t="n"/>
      <c r="D863" s="9" t="n"/>
      <c r="E863" s="10" t="n"/>
      <c r="F863" s="9" t="n"/>
      <c r="G863" s="8" t="n"/>
      <c r="H863" s="8" t="n"/>
      <c r="I863" s="8" t="n"/>
      <c r="J863" s="33" t="n"/>
      <c r="K863" s="33" t="n"/>
      <c r="L863" s="56" t="n"/>
      <c r="M863" s="34">
        <f>IF(P863&lt;&gt;"OK","",IF(H863="Cancelado","",IF(H863="Concluído",K863-B863,Resumo!$H$3-B863)))</f>
      </c>
      <c r="N863" s="13">
        <f>IF(P863="","",IF(P863&lt;&gt;"OK","Revisar dados",IF(H863="Cancelado","Cancelado",IF(H863="Concluído",IF(K863&gt;J863,"Concluído em atraso","Concluído"),IF(J863&lt;Resumo!$H$3,"Atrasado",IF(J863-Resumo!$H$3&lt;=3,"Vence em até 3 dias","No prazo"))))))</f>
      </c>
      <c r="O863" s="9" t="n"/>
      <c r="P863" s="9">
        <f>IF(COUNTA(A863:L863,O863)=0,"",IFERROR(IF(AND(A863&lt;&gt;"",COUNTIF($A$6:$A$1000,A863)=1,F863&lt;&gt;"",ISNUMBER(Resumo!$H$3),ISNUMBER(B863),B863&gt;=1,B863=INT(B863),B863&lt;=Resumo!$H$3,AND(COUNTIF(Listas!$C$6:$C$105,C863)&gt;=1,C863&lt;&gt;"",COUNTIF(Listas!$A$6:$A$105,G863)=1,G863&lt;&gt;"",OR(H863="A fazer",H863="Em andamento",H863="Aguardando cliente",H863="Aguardando pagamento",H863="Concluído",H863="Cancelado"),OR(I863="Alta",I863="Média",I863="Baixa")),IF(H863="Concluído",AND(ISNUMBER(K863),K863&gt;=B863,K863&lt;=Resumo!$H$3),IF(H863="Cancelado",OR(K863="",AND(ISNUMBER(K863),K863&gt;=B863,K863&lt;=Resumo!$H$3)),K863="")),IF(H863="Cancelado",OR(J863="",AND(ISNUMBER(J863),J863&gt;=B863)),AND(ISNUMBER(J863),J863&gt;=B863)),ISNUMBER(L863),L863&gt;=0),"OK","Revisar dados"),"Revisar dados"))</f>
      </c>
    </row>
    <row r="864">
      <c r="A864" s="6"/>
      <c r="B864" s="33" t="n"/>
      <c r="C864" s="8" t="n"/>
      <c r="D864" s="9" t="n"/>
      <c r="E864" s="10" t="n"/>
      <c r="F864" s="9" t="n"/>
      <c r="G864" s="8" t="n"/>
      <c r="H864" s="8" t="n"/>
      <c r="I864" s="8" t="n"/>
      <c r="J864" s="33" t="n"/>
      <c r="K864" s="33" t="n"/>
      <c r="L864" s="56" t="n"/>
      <c r="M864" s="32">
        <f>IF(P864&lt;&gt;"OK","",IF(H864="Cancelado","",IF(H864="Concluído",K864-B864,Resumo!$H$3-B864)))</f>
      </c>
      <c r="N864" s="6">
        <f>IF(P864="","",IF(P864&lt;&gt;"OK","Revisar dados",IF(H864="Cancelado","Cancelado",IF(H864="Concluído",IF(K864&gt;J864,"Concluído em atraso","Concluído"),IF(J864&lt;Resumo!$H$3,"Atrasado",IF(J864-Resumo!$H$3&lt;=3,"Vence em até 3 dias","No prazo"))))))</f>
      </c>
      <c r="O864" s="9" t="n"/>
      <c r="P864" s="9">
        <f>IF(COUNTA(A864:L864,O864)=0,"",IFERROR(IF(AND(A864&lt;&gt;"",COUNTIF($A$6:$A$1000,A864)=1,F864&lt;&gt;"",ISNUMBER(Resumo!$H$3),ISNUMBER(B864),B864&gt;=1,B864=INT(B864),B864&lt;=Resumo!$H$3,AND(COUNTIF(Listas!$C$6:$C$105,C864)&gt;=1,C864&lt;&gt;"",COUNTIF(Listas!$A$6:$A$105,G864)=1,G864&lt;&gt;"",OR(H864="A fazer",H864="Em andamento",H864="Aguardando cliente",H864="Aguardando pagamento",H864="Concluído",H864="Cancelado"),OR(I864="Alta",I864="Média",I864="Baixa")),IF(H864="Concluído",AND(ISNUMBER(K864),K864&gt;=B864,K864&lt;=Resumo!$H$3),IF(H864="Cancelado",OR(K864="",AND(ISNUMBER(K864),K864&gt;=B864,K864&lt;=Resumo!$H$3)),K864="")),IF(H864="Cancelado",OR(J864="",AND(ISNUMBER(J864),J864&gt;=B864)),AND(ISNUMBER(J864),J864&gt;=B864)),ISNUMBER(L864),L864&gt;=0),"OK","Revisar dados"),"Revisar dados"))</f>
      </c>
    </row>
    <row r="865">
      <c r="A865" s="13"/>
      <c r="B865" s="33" t="n"/>
      <c r="C865" s="8" t="n"/>
      <c r="D865" s="9" t="n"/>
      <c r="E865" s="10" t="n"/>
      <c r="F865" s="9" t="n"/>
      <c r="G865" s="8" t="n"/>
      <c r="H865" s="8" t="n"/>
      <c r="I865" s="8" t="n"/>
      <c r="J865" s="33" t="n"/>
      <c r="K865" s="33" t="n"/>
      <c r="L865" s="56" t="n"/>
      <c r="M865" s="34">
        <f>IF(P865&lt;&gt;"OK","",IF(H865="Cancelado","",IF(H865="Concluído",K865-B865,Resumo!$H$3-B865)))</f>
      </c>
      <c r="N865" s="13">
        <f>IF(P865="","",IF(P865&lt;&gt;"OK","Revisar dados",IF(H865="Cancelado","Cancelado",IF(H865="Concluído",IF(K865&gt;J865,"Concluído em atraso","Concluído"),IF(J865&lt;Resumo!$H$3,"Atrasado",IF(J865-Resumo!$H$3&lt;=3,"Vence em até 3 dias","No prazo"))))))</f>
      </c>
      <c r="O865" s="9" t="n"/>
      <c r="P865" s="9">
        <f>IF(COUNTA(A865:L865,O865)=0,"",IFERROR(IF(AND(A865&lt;&gt;"",COUNTIF($A$6:$A$1000,A865)=1,F865&lt;&gt;"",ISNUMBER(Resumo!$H$3),ISNUMBER(B865),B865&gt;=1,B865=INT(B865),B865&lt;=Resumo!$H$3,AND(COUNTIF(Listas!$C$6:$C$105,C865)&gt;=1,C865&lt;&gt;"",COUNTIF(Listas!$A$6:$A$105,G865)=1,G865&lt;&gt;"",OR(H865="A fazer",H865="Em andamento",H865="Aguardando cliente",H865="Aguardando pagamento",H865="Concluído",H865="Cancelado"),OR(I865="Alta",I865="Média",I865="Baixa")),IF(H865="Concluído",AND(ISNUMBER(K865),K865&gt;=B865,K865&lt;=Resumo!$H$3),IF(H865="Cancelado",OR(K865="",AND(ISNUMBER(K865),K865&gt;=B865,K865&lt;=Resumo!$H$3)),K865="")),IF(H865="Cancelado",OR(J865="",AND(ISNUMBER(J865),J865&gt;=B865)),AND(ISNUMBER(J865),J865&gt;=B865)),ISNUMBER(L865),L865&gt;=0),"OK","Revisar dados"),"Revisar dados"))</f>
      </c>
    </row>
    <row r="866">
      <c r="A866" s="6"/>
      <c r="B866" s="33" t="n"/>
      <c r="C866" s="8" t="n"/>
      <c r="D866" s="9" t="n"/>
      <c r="E866" s="10" t="n"/>
      <c r="F866" s="9" t="n"/>
      <c r="G866" s="8" t="n"/>
      <c r="H866" s="8" t="n"/>
      <c r="I866" s="8" t="n"/>
      <c r="J866" s="33" t="n"/>
      <c r="K866" s="33" t="n"/>
      <c r="L866" s="56" t="n"/>
      <c r="M866" s="32">
        <f>IF(P866&lt;&gt;"OK","",IF(H866="Cancelado","",IF(H866="Concluído",K866-B866,Resumo!$H$3-B866)))</f>
      </c>
      <c r="N866" s="6">
        <f>IF(P866="","",IF(P866&lt;&gt;"OK","Revisar dados",IF(H866="Cancelado","Cancelado",IF(H866="Concluído",IF(K866&gt;J866,"Concluído em atraso","Concluído"),IF(J866&lt;Resumo!$H$3,"Atrasado",IF(J866-Resumo!$H$3&lt;=3,"Vence em até 3 dias","No prazo"))))))</f>
      </c>
      <c r="O866" s="9" t="n"/>
      <c r="P866" s="9">
        <f>IF(COUNTA(A866:L866,O866)=0,"",IFERROR(IF(AND(A866&lt;&gt;"",COUNTIF($A$6:$A$1000,A866)=1,F866&lt;&gt;"",ISNUMBER(Resumo!$H$3),ISNUMBER(B866),B866&gt;=1,B866=INT(B866),B866&lt;=Resumo!$H$3,AND(COUNTIF(Listas!$C$6:$C$105,C866)&gt;=1,C866&lt;&gt;"",COUNTIF(Listas!$A$6:$A$105,G866)=1,G866&lt;&gt;"",OR(H866="A fazer",H866="Em andamento",H866="Aguardando cliente",H866="Aguardando pagamento",H866="Concluído",H866="Cancelado"),OR(I866="Alta",I866="Média",I866="Baixa")),IF(H866="Concluído",AND(ISNUMBER(K866),K866&gt;=B866,K866&lt;=Resumo!$H$3),IF(H866="Cancelado",OR(K866="",AND(ISNUMBER(K866),K866&gt;=B866,K866&lt;=Resumo!$H$3)),K866="")),IF(H866="Cancelado",OR(J866="",AND(ISNUMBER(J866),J866&gt;=B866)),AND(ISNUMBER(J866),J866&gt;=B866)),ISNUMBER(L866),L866&gt;=0),"OK","Revisar dados"),"Revisar dados"))</f>
      </c>
    </row>
    <row r="867">
      <c r="A867" s="13"/>
      <c r="B867" s="33" t="n"/>
      <c r="C867" s="8" t="n"/>
      <c r="D867" s="9" t="n"/>
      <c r="E867" s="10" t="n"/>
      <c r="F867" s="9" t="n"/>
      <c r="G867" s="8" t="n"/>
      <c r="H867" s="8" t="n"/>
      <c r="I867" s="8" t="n"/>
      <c r="J867" s="33" t="n"/>
      <c r="K867" s="33" t="n"/>
      <c r="L867" s="56" t="n"/>
      <c r="M867" s="34">
        <f>IF(P867&lt;&gt;"OK","",IF(H867="Cancelado","",IF(H867="Concluído",K867-B867,Resumo!$H$3-B867)))</f>
      </c>
      <c r="N867" s="13">
        <f>IF(P867="","",IF(P867&lt;&gt;"OK","Revisar dados",IF(H867="Cancelado","Cancelado",IF(H867="Concluído",IF(K867&gt;J867,"Concluído em atraso","Concluído"),IF(J867&lt;Resumo!$H$3,"Atrasado",IF(J867-Resumo!$H$3&lt;=3,"Vence em até 3 dias","No prazo"))))))</f>
      </c>
      <c r="O867" s="9" t="n"/>
      <c r="P867" s="9">
        <f>IF(COUNTA(A867:L867,O867)=0,"",IFERROR(IF(AND(A867&lt;&gt;"",COUNTIF($A$6:$A$1000,A867)=1,F867&lt;&gt;"",ISNUMBER(Resumo!$H$3),ISNUMBER(B867),B867&gt;=1,B867=INT(B867),B867&lt;=Resumo!$H$3,AND(COUNTIF(Listas!$C$6:$C$105,C867)&gt;=1,C867&lt;&gt;"",COUNTIF(Listas!$A$6:$A$105,G867)=1,G867&lt;&gt;"",OR(H867="A fazer",H867="Em andamento",H867="Aguardando cliente",H867="Aguardando pagamento",H867="Concluído",H867="Cancelado"),OR(I867="Alta",I867="Média",I867="Baixa")),IF(H867="Concluído",AND(ISNUMBER(K867),K867&gt;=B867,K867&lt;=Resumo!$H$3),IF(H867="Cancelado",OR(K867="",AND(ISNUMBER(K867),K867&gt;=B867,K867&lt;=Resumo!$H$3)),K867="")),IF(H867="Cancelado",OR(J867="",AND(ISNUMBER(J867),J867&gt;=B867)),AND(ISNUMBER(J867),J867&gt;=B867)),ISNUMBER(L867),L867&gt;=0),"OK","Revisar dados"),"Revisar dados"))</f>
      </c>
    </row>
    <row r="868">
      <c r="A868" s="6"/>
      <c r="B868" s="33" t="n"/>
      <c r="C868" s="8" t="n"/>
      <c r="D868" s="9" t="n"/>
      <c r="E868" s="10" t="n"/>
      <c r="F868" s="9" t="n"/>
      <c r="G868" s="8" t="n"/>
      <c r="H868" s="8" t="n"/>
      <c r="I868" s="8" t="n"/>
      <c r="J868" s="33" t="n"/>
      <c r="K868" s="33" t="n"/>
      <c r="L868" s="56" t="n"/>
      <c r="M868" s="32">
        <f>IF(P868&lt;&gt;"OK","",IF(H868="Cancelado","",IF(H868="Concluído",K868-B868,Resumo!$H$3-B868)))</f>
      </c>
      <c r="N868" s="6">
        <f>IF(P868="","",IF(P868&lt;&gt;"OK","Revisar dados",IF(H868="Cancelado","Cancelado",IF(H868="Concluído",IF(K868&gt;J868,"Concluído em atraso","Concluído"),IF(J868&lt;Resumo!$H$3,"Atrasado",IF(J868-Resumo!$H$3&lt;=3,"Vence em até 3 dias","No prazo"))))))</f>
      </c>
      <c r="O868" s="9" t="n"/>
      <c r="P868" s="9">
        <f>IF(COUNTA(A868:L868,O868)=0,"",IFERROR(IF(AND(A868&lt;&gt;"",COUNTIF($A$6:$A$1000,A868)=1,F868&lt;&gt;"",ISNUMBER(Resumo!$H$3),ISNUMBER(B868),B868&gt;=1,B868=INT(B868),B868&lt;=Resumo!$H$3,AND(COUNTIF(Listas!$C$6:$C$105,C868)&gt;=1,C868&lt;&gt;"",COUNTIF(Listas!$A$6:$A$105,G868)=1,G868&lt;&gt;"",OR(H868="A fazer",H868="Em andamento",H868="Aguardando cliente",H868="Aguardando pagamento",H868="Concluído",H868="Cancelado"),OR(I868="Alta",I868="Média",I868="Baixa")),IF(H868="Concluído",AND(ISNUMBER(K868),K868&gt;=B868,K868&lt;=Resumo!$H$3),IF(H868="Cancelado",OR(K868="",AND(ISNUMBER(K868),K868&gt;=B868,K868&lt;=Resumo!$H$3)),K868="")),IF(H868="Cancelado",OR(J868="",AND(ISNUMBER(J868),J868&gt;=B868)),AND(ISNUMBER(J868),J868&gt;=B868)),ISNUMBER(L868),L868&gt;=0),"OK","Revisar dados"),"Revisar dados"))</f>
      </c>
    </row>
    <row r="869">
      <c r="A869" s="13"/>
      <c r="B869" s="33" t="n"/>
      <c r="C869" s="8" t="n"/>
      <c r="D869" s="9" t="n"/>
      <c r="E869" s="10" t="n"/>
      <c r="F869" s="9" t="n"/>
      <c r="G869" s="8" t="n"/>
      <c r="H869" s="8" t="n"/>
      <c r="I869" s="8" t="n"/>
      <c r="J869" s="33" t="n"/>
      <c r="K869" s="33" t="n"/>
      <c r="L869" s="56" t="n"/>
      <c r="M869" s="34">
        <f>IF(P869&lt;&gt;"OK","",IF(H869="Cancelado","",IF(H869="Concluído",K869-B869,Resumo!$H$3-B869)))</f>
      </c>
      <c r="N869" s="13">
        <f>IF(P869="","",IF(P869&lt;&gt;"OK","Revisar dados",IF(H869="Cancelado","Cancelado",IF(H869="Concluído",IF(K869&gt;J869,"Concluído em atraso","Concluído"),IF(J869&lt;Resumo!$H$3,"Atrasado",IF(J869-Resumo!$H$3&lt;=3,"Vence em até 3 dias","No prazo"))))))</f>
      </c>
      <c r="O869" s="9" t="n"/>
      <c r="P869" s="9">
        <f>IF(COUNTA(A869:L869,O869)=0,"",IFERROR(IF(AND(A869&lt;&gt;"",COUNTIF($A$6:$A$1000,A869)=1,F869&lt;&gt;"",ISNUMBER(Resumo!$H$3),ISNUMBER(B869),B869&gt;=1,B869=INT(B869),B869&lt;=Resumo!$H$3,AND(COUNTIF(Listas!$C$6:$C$105,C869)&gt;=1,C869&lt;&gt;"",COUNTIF(Listas!$A$6:$A$105,G869)=1,G869&lt;&gt;"",OR(H869="A fazer",H869="Em andamento",H869="Aguardando cliente",H869="Aguardando pagamento",H869="Concluído",H869="Cancelado"),OR(I869="Alta",I869="Média",I869="Baixa")),IF(H869="Concluído",AND(ISNUMBER(K869),K869&gt;=B869,K869&lt;=Resumo!$H$3),IF(H869="Cancelado",OR(K869="",AND(ISNUMBER(K869),K869&gt;=B869,K869&lt;=Resumo!$H$3)),K869="")),IF(H869="Cancelado",OR(J869="",AND(ISNUMBER(J869),J869&gt;=B869)),AND(ISNUMBER(J869),J869&gt;=B869)),ISNUMBER(L869),L869&gt;=0),"OK","Revisar dados"),"Revisar dados"))</f>
      </c>
    </row>
    <row r="870">
      <c r="A870" s="6"/>
      <c r="B870" s="33" t="n"/>
      <c r="C870" s="8" t="n"/>
      <c r="D870" s="9" t="n"/>
      <c r="E870" s="10" t="n"/>
      <c r="F870" s="9" t="n"/>
      <c r="G870" s="8" t="n"/>
      <c r="H870" s="8" t="n"/>
      <c r="I870" s="8" t="n"/>
      <c r="J870" s="33" t="n"/>
      <c r="K870" s="33" t="n"/>
      <c r="L870" s="56" t="n"/>
      <c r="M870" s="32">
        <f>IF(P870&lt;&gt;"OK","",IF(H870="Cancelado","",IF(H870="Concluído",K870-B870,Resumo!$H$3-B870)))</f>
      </c>
      <c r="N870" s="6">
        <f>IF(P870="","",IF(P870&lt;&gt;"OK","Revisar dados",IF(H870="Cancelado","Cancelado",IF(H870="Concluído",IF(K870&gt;J870,"Concluído em atraso","Concluído"),IF(J870&lt;Resumo!$H$3,"Atrasado",IF(J870-Resumo!$H$3&lt;=3,"Vence em até 3 dias","No prazo"))))))</f>
      </c>
      <c r="O870" s="9" t="n"/>
      <c r="P870" s="9">
        <f>IF(COUNTA(A870:L870,O870)=0,"",IFERROR(IF(AND(A870&lt;&gt;"",COUNTIF($A$6:$A$1000,A870)=1,F870&lt;&gt;"",ISNUMBER(Resumo!$H$3),ISNUMBER(B870),B870&gt;=1,B870=INT(B870),B870&lt;=Resumo!$H$3,AND(COUNTIF(Listas!$C$6:$C$105,C870)&gt;=1,C870&lt;&gt;"",COUNTIF(Listas!$A$6:$A$105,G870)=1,G870&lt;&gt;"",OR(H870="A fazer",H870="Em andamento",H870="Aguardando cliente",H870="Aguardando pagamento",H870="Concluído",H870="Cancelado"),OR(I870="Alta",I870="Média",I870="Baixa")),IF(H870="Concluído",AND(ISNUMBER(K870),K870&gt;=B870,K870&lt;=Resumo!$H$3),IF(H870="Cancelado",OR(K870="",AND(ISNUMBER(K870),K870&gt;=B870,K870&lt;=Resumo!$H$3)),K870="")),IF(H870="Cancelado",OR(J870="",AND(ISNUMBER(J870),J870&gt;=B870)),AND(ISNUMBER(J870),J870&gt;=B870)),ISNUMBER(L870),L870&gt;=0),"OK","Revisar dados"),"Revisar dados"))</f>
      </c>
    </row>
    <row r="871">
      <c r="A871" s="13"/>
      <c r="B871" s="33" t="n"/>
      <c r="C871" s="8" t="n"/>
      <c r="D871" s="9" t="n"/>
      <c r="E871" s="10" t="n"/>
      <c r="F871" s="9" t="n"/>
      <c r="G871" s="8" t="n"/>
      <c r="H871" s="8" t="n"/>
      <c r="I871" s="8" t="n"/>
      <c r="J871" s="33" t="n"/>
      <c r="K871" s="33" t="n"/>
      <c r="L871" s="56" t="n"/>
      <c r="M871" s="34">
        <f>IF(P871&lt;&gt;"OK","",IF(H871="Cancelado","",IF(H871="Concluído",K871-B871,Resumo!$H$3-B871)))</f>
      </c>
      <c r="N871" s="13">
        <f>IF(P871="","",IF(P871&lt;&gt;"OK","Revisar dados",IF(H871="Cancelado","Cancelado",IF(H871="Concluído",IF(K871&gt;J871,"Concluído em atraso","Concluído"),IF(J871&lt;Resumo!$H$3,"Atrasado",IF(J871-Resumo!$H$3&lt;=3,"Vence em até 3 dias","No prazo"))))))</f>
      </c>
      <c r="O871" s="9" t="n"/>
      <c r="P871" s="9">
        <f>IF(COUNTA(A871:L871,O871)=0,"",IFERROR(IF(AND(A871&lt;&gt;"",COUNTIF($A$6:$A$1000,A871)=1,F871&lt;&gt;"",ISNUMBER(Resumo!$H$3),ISNUMBER(B871),B871&gt;=1,B871=INT(B871),B871&lt;=Resumo!$H$3,AND(COUNTIF(Listas!$C$6:$C$105,C871)&gt;=1,C871&lt;&gt;"",COUNTIF(Listas!$A$6:$A$105,G871)=1,G871&lt;&gt;"",OR(H871="A fazer",H871="Em andamento",H871="Aguardando cliente",H871="Aguardando pagamento",H871="Concluído",H871="Cancelado"),OR(I871="Alta",I871="Média",I871="Baixa")),IF(H871="Concluído",AND(ISNUMBER(K871),K871&gt;=B871,K871&lt;=Resumo!$H$3),IF(H871="Cancelado",OR(K871="",AND(ISNUMBER(K871),K871&gt;=B871,K871&lt;=Resumo!$H$3)),K871="")),IF(H871="Cancelado",OR(J871="",AND(ISNUMBER(J871),J871&gt;=B871)),AND(ISNUMBER(J871),J871&gt;=B871)),ISNUMBER(L871),L871&gt;=0),"OK","Revisar dados"),"Revisar dados"))</f>
      </c>
    </row>
    <row r="872">
      <c r="A872" s="6"/>
      <c r="B872" s="33" t="n"/>
      <c r="C872" s="8" t="n"/>
      <c r="D872" s="9" t="n"/>
      <c r="E872" s="10" t="n"/>
      <c r="F872" s="9" t="n"/>
      <c r="G872" s="8" t="n"/>
      <c r="H872" s="8" t="n"/>
      <c r="I872" s="8" t="n"/>
      <c r="J872" s="33" t="n"/>
      <c r="K872" s="33" t="n"/>
      <c r="L872" s="56" t="n"/>
      <c r="M872" s="32">
        <f>IF(P872&lt;&gt;"OK","",IF(H872="Cancelado","",IF(H872="Concluído",K872-B872,Resumo!$H$3-B872)))</f>
      </c>
      <c r="N872" s="6">
        <f>IF(P872="","",IF(P872&lt;&gt;"OK","Revisar dados",IF(H872="Cancelado","Cancelado",IF(H872="Concluído",IF(K872&gt;J872,"Concluído em atraso","Concluído"),IF(J872&lt;Resumo!$H$3,"Atrasado",IF(J872-Resumo!$H$3&lt;=3,"Vence em até 3 dias","No prazo"))))))</f>
      </c>
      <c r="O872" s="9" t="n"/>
      <c r="P872" s="9">
        <f>IF(COUNTA(A872:L872,O872)=0,"",IFERROR(IF(AND(A872&lt;&gt;"",COUNTIF($A$6:$A$1000,A872)=1,F872&lt;&gt;"",ISNUMBER(Resumo!$H$3),ISNUMBER(B872),B872&gt;=1,B872=INT(B872),B872&lt;=Resumo!$H$3,AND(COUNTIF(Listas!$C$6:$C$105,C872)&gt;=1,C872&lt;&gt;"",COUNTIF(Listas!$A$6:$A$105,G872)=1,G872&lt;&gt;"",OR(H872="A fazer",H872="Em andamento",H872="Aguardando cliente",H872="Aguardando pagamento",H872="Concluído",H872="Cancelado"),OR(I872="Alta",I872="Média",I872="Baixa")),IF(H872="Concluído",AND(ISNUMBER(K872),K872&gt;=B872,K872&lt;=Resumo!$H$3),IF(H872="Cancelado",OR(K872="",AND(ISNUMBER(K872),K872&gt;=B872,K872&lt;=Resumo!$H$3)),K872="")),IF(H872="Cancelado",OR(J872="",AND(ISNUMBER(J872),J872&gt;=B872)),AND(ISNUMBER(J872),J872&gt;=B872)),ISNUMBER(L872),L872&gt;=0),"OK","Revisar dados"),"Revisar dados"))</f>
      </c>
    </row>
    <row r="873">
      <c r="A873" s="13"/>
      <c r="B873" s="33" t="n"/>
      <c r="C873" s="8" t="n"/>
      <c r="D873" s="9" t="n"/>
      <c r="E873" s="10" t="n"/>
      <c r="F873" s="9" t="n"/>
      <c r="G873" s="8" t="n"/>
      <c r="H873" s="8" t="n"/>
      <c r="I873" s="8" t="n"/>
      <c r="J873" s="33" t="n"/>
      <c r="K873" s="33" t="n"/>
      <c r="L873" s="56" t="n"/>
      <c r="M873" s="34">
        <f>IF(P873&lt;&gt;"OK","",IF(H873="Cancelado","",IF(H873="Concluído",K873-B873,Resumo!$H$3-B873)))</f>
      </c>
      <c r="N873" s="13">
        <f>IF(P873="","",IF(P873&lt;&gt;"OK","Revisar dados",IF(H873="Cancelado","Cancelado",IF(H873="Concluído",IF(K873&gt;J873,"Concluído em atraso","Concluído"),IF(J873&lt;Resumo!$H$3,"Atrasado",IF(J873-Resumo!$H$3&lt;=3,"Vence em até 3 dias","No prazo"))))))</f>
      </c>
      <c r="O873" s="9" t="n"/>
      <c r="P873" s="9">
        <f>IF(COUNTA(A873:L873,O873)=0,"",IFERROR(IF(AND(A873&lt;&gt;"",COUNTIF($A$6:$A$1000,A873)=1,F873&lt;&gt;"",ISNUMBER(Resumo!$H$3),ISNUMBER(B873),B873&gt;=1,B873=INT(B873),B873&lt;=Resumo!$H$3,AND(COUNTIF(Listas!$C$6:$C$105,C873)&gt;=1,C873&lt;&gt;"",COUNTIF(Listas!$A$6:$A$105,G873)=1,G873&lt;&gt;"",OR(H873="A fazer",H873="Em andamento",H873="Aguardando cliente",H873="Aguardando pagamento",H873="Concluído",H873="Cancelado"),OR(I873="Alta",I873="Média",I873="Baixa")),IF(H873="Concluído",AND(ISNUMBER(K873),K873&gt;=B873,K873&lt;=Resumo!$H$3),IF(H873="Cancelado",OR(K873="",AND(ISNUMBER(K873),K873&gt;=B873,K873&lt;=Resumo!$H$3)),K873="")),IF(H873="Cancelado",OR(J873="",AND(ISNUMBER(J873),J873&gt;=B873)),AND(ISNUMBER(J873),J873&gt;=B873)),ISNUMBER(L873),L873&gt;=0),"OK","Revisar dados"),"Revisar dados"))</f>
      </c>
    </row>
    <row r="874">
      <c r="A874" s="6"/>
      <c r="B874" s="33" t="n"/>
      <c r="C874" s="8" t="n"/>
      <c r="D874" s="9" t="n"/>
      <c r="E874" s="10" t="n"/>
      <c r="F874" s="9" t="n"/>
      <c r="G874" s="8" t="n"/>
      <c r="H874" s="8" t="n"/>
      <c r="I874" s="8" t="n"/>
      <c r="J874" s="33" t="n"/>
      <c r="K874" s="33" t="n"/>
      <c r="L874" s="56" t="n"/>
      <c r="M874" s="32">
        <f>IF(P874&lt;&gt;"OK","",IF(H874="Cancelado","",IF(H874="Concluído",K874-B874,Resumo!$H$3-B874)))</f>
      </c>
      <c r="N874" s="6">
        <f>IF(P874="","",IF(P874&lt;&gt;"OK","Revisar dados",IF(H874="Cancelado","Cancelado",IF(H874="Concluído",IF(K874&gt;J874,"Concluído em atraso","Concluído"),IF(J874&lt;Resumo!$H$3,"Atrasado",IF(J874-Resumo!$H$3&lt;=3,"Vence em até 3 dias","No prazo"))))))</f>
      </c>
      <c r="O874" s="9" t="n"/>
      <c r="P874" s="9">
        <f>IF(COUNTA(A874:L874,O874)=0,"",IFERROR(IF(AND(A874&lt;&gt;"",COUNTIF($A$6:$A$1000,A874)=1,F874&lt;&gt;"",ISNUMBER(Resumo!$H$3),ISNUMBER(B874),B874&gt;=1,B874=INT(B874),B874&lt;=Resumo!$H$3,AND(COUNTIF(Listas!$C$6:$C$105,C874)&gt;=1,C874&lt;&gt;"",COUNTIF(Listas!$A$6:$A$105,G874)=1,G874&lt;&gt;"",OR(H874="A fazer",H874="Em andamento",H874="Aguardando cliente",H874="Aguardando pagamento",H874="Concluído",H874="Cancelado"),OR(I874="Alta",I874="Média",I874="Baixa")),IF(H874="Concluído",AND(ISNUMBER(K874),K874&gt;=B874,K874&lt;=Resumo!$H$3),IF(H874="Cancelado",OR(K874="",AND(ISNUMBER(K874),K874&gt;=B874,K874&lt;=Resumo!$H$3)),K874="")),IF(H874="Cancelado",OR(J874="",AND(ISNUMBER(J874),J874&gt;=B874)),AND(ISNUMBER(J874),J874&gt;=B874)),ISNUMBER(L874),L874&gt;=0),"OK","Revisar dados"),"Revisar dados"))</f>
      </c>
    </row>
    <row r="875">
      <c r="A875" s="13"/>
      <c r="B875" s="33" t="n"/>
      <c r="C875" s="8" t="n"/>
      <c r="D875" s="9" t="n"/>
      <c r="E875" s="10" t="n"/>
      <c r="F875" s="9" t="n"/>
      <c r="G875" s="8" t="n"/>
      <c r="H875" s="8" t="n"/>
      <c r="I875" s="8" t="n"/>
      <c r="J875" s="33" t="n"/>
      <c r="K875" s="33" t="n"/>
      <c r="L875" s="56" t="n"/>
      <c r="M875" s="34">
        <f>IF(P875&lt;&gt;"OK","",IF(H875="Cancelado","",IF(H875="Concluído",K875-B875,Resumo!$H$3-B875)))</f>
      </c>
      <c r="N875" s="13">
        <f>IF(P875="","",IF(P875&lt;&gt;"OK","Revisar dados",IF(H875="Cancelado","Cancelado",IF(H875="Concluído",IF(K875&gt;J875,"Concluído em atraso","Concluído"),IF(J875&lt;Resumo!$H$3,"Atrasado",IF(J875-Resumo!$H$3&lt;=3,"Vence em até 3 dias","No prazo"))))))</f>
      </c>
      <c r="O875" s="9" t="n"/>
      <c r="P875" s="9">
        <f>IF(COUNTA(A875:L875,O875)=0,"",IFERROR(IF(AND(A875&lt;&gt;"",COUNTIF($A$6:$A$1000,A875)=1,F875&lt;&gt;"",ISNUMBER(Resumo!$H$3),ISNUMBER(B875),B875&gt;=1,B875=INT(B875),B875&lt;=Resumo!$H$3,AND(COUNTIF(Listas!$C$6:$C$105,C875)&gt;=1,C875&lt;&gt;"",COUNTIF(Listas!$A$6:$A$105,G875)=1,G875&lt;&gt;"",OR(H875="A fazer",H875="Em andamento",H875="Aguardando cliente",H875="Aguardando pagamento",H875="Concluído",H875="Cancelado"),OR(I875="Alta",I875="Média",I875="Baixa")),IF(H875="Concluído",AND(ISNUMBER(K875),K875&gt;=B875,K875&lt;=Resumo!$H$3),IF(H875="Cancelado",OR(K875="",AND(ISNUMBER(K875),K875&gt;=B875,K875&lt;=Resumo!$H$3)),K875="")),IF(H875="Cancelado",OR(J875="",AND(ISNUMBER(J875),J875&gt;=B875)),AND(ISNUMBER(J875),J875&gt;=B875)),ISNUMBER(L875),L875&gt;=0),"OK","Revisar dados"),"Revisar dados"))</f>
      </c>
    </row>
    <row r="876">
      <c r="A876" s="6"/>
      <c r="B876" s="33" t="n"/>
      <c r="C876" s="8" t="n"/>
      <c r="D876" s="9" t="n"/>
      <c r="E876" s="10" t="n"/>
      <c r="F876" s="9" t="n"/>
      <c r="G876" s="8" t="n"/>
      <c r="H876" s="8" t="n"/>
      <c r="I876" s="8" t="n"/>
      <c r="J876" s="33" t="n"/>
      <c r="K876" s="33" t="n"/>
      <c r="L876" s="56" t="n"/>
      <c r="M876" s="32">
        <f>IF(P876&lt;&gt;"OK","",IF(H876="Cancelado","",IF(H876="Concluído",K876-B876,Resumo!$H$3-B876)))</f>
      </c>
      <c r="N876" s="6">
        <f>IF(P876="","",IF(P876&lt;&gt;"OK","Revisar dados",IF(H876="Cancelado","Cancelado",IF(H876="Concluído",IF(K876&gt;J876,"Concluído em atraso","Concluído"),IF(J876&lt;Resumo!$H$3,"Atrasado",IF(J876-Resumo!$H$3&lt;=3,"Vence em até 3 dias","No prazo"))))))</f>
      </c>
      <c r="O876" s="9" t="n"/>
      <c r="P876" s="9">
        <f>IF(COUNTA(A876:L876,O876)=0,"",IFERROR(IF(AND(A876&lt;&gt;"",COUNTIF($A$6:$A$1000,A876)=1,F876&lt;&gt;"",ISNUMBER(Resumo!$H$3),ISNUMBER(B876),B876&gt;=1,B876=INT(B876),B876&lt;=Resumo!$H$3,AND(COUNTIF(Listas!$C$6:$C$105,C876)&gt;=1,C876&lt;&gt;"",COUNTIF(Listas!$A$6:$A$105,G876)=1,G876&lt;&gt;"",OR(H876="A fazer",H876="Em andamento",H876="Aguardando cliente",H876="Aguardando pagamento",H876="Concluído",H876="Cancelado"),OR(I876="Alta",I876="Média",I876="Baixa")),IF(H876="Concluído",AND(ISNUMBER(K876),K876&gt;=B876,K876&lt;=Resumo!$H$3),IF(H876="Cancelado",OR(K876="",AND(ISNUMBER(K876),K876&gt;=B876,K876&lt;=Resumo!$H$3)),K876="")),IF(H876="Cancelado",OR(J876="",AND(ISNUMBER(J876),J876&gt;=B876)),AND(ISNUMBER(J876),J876&gt;=B876)),ISNUMBER(L876),L876&gt;=0),"OK","Revisar dados"),"Revisar dados"))</f>
      </c>
    </row>
    <row r="877">
      <c r="A877" s="13"/>
      <c r="B877" s="33" t="n"/>
      <c r="C877" s="8" t="n"/>
      <c r="D877" s="9" t="n"/>
      <c r="E877" s="10" t="n"/>
      <c r="F877" s="9" t="n"/>
      <c r="G877" s="8" t="n"/>
      <c r="H877" s="8" t="n"/>
      <c r="I877" s="8" t="n"/>
      <c r="J877" s="33" t="n"/>
      <c r="K877" s="33" t="n"/>
      <c r="L877" s="56" t="n"/>
      <c r="M877" s="34">
        <f>IF(P877&lt;&gt;"OK","",IF(H877="Cancelado","",IF(H877="Concluído",K877-B877,Resumo!$H$3-B877)))</f>
      </c>
      <c r="N877" s="13">
        <f>IF(P877="","",IF(P877&lt;&gt;"OK","Revisar dados",IF(H877="Cancelado","Cancelado",IF(H877="Concluído",IF(K877&gt;J877,"Concluído em atraso","Concluído"),IF(J877&lt;Resumo!$H$3,"Atrasado",IF(J877-Resumo!$H$3&lt;=3,"Vence em até 3 dias","No prazo"))))))</f>
      </c>
      <c r="O877" s="9" t="n"/>
      <c r="P877" s="9">
        <f>IF(COUNTA(A877:L877,O877)=0,"",IFERROR(IF(AND(A877&lt;&gt;"",COUNTIF($A$6:$A$1000,A877)=1,F877&lt;&gt;"",ISNUMBER(Resumo!$H$3),ISNUMBER(B877),B877&gt;=1,B877=INT(B877),B877&lt;=Resumo!$H$3,AND(COUNTIF(Listas!$C$6:$C$105,C877)&gt;=1,C877&lt;&gt;"",COUNTIF(Listas!$A$6:$A$105,G877)=1,G877&lt;&gt;"",OR(H877="A fazer",H877="Em andamento",H877="Aguardando cliente",H877="Aguardando pagamento",H877="Concluído",H877="Cancelado"),OR(I877="Alta",I877="Média",I877="Baixa")),IF(H877="Concluído",AND(ISNUMBER(K877),K877&gt;=B877,K877&lt;=Resumo!$H$3),IF(H877="Cancelado",OR(K877="",AND(ISNUMBER(K877),K877&gt;=B877,K877&lt;=Resumo!$H$3)),K877="")),IF(H877="Cancelado",OR(J877="",AND(ISNUMBER(J877),J877&gt;=B877)),AND(ISNUMBER(J877),J877&gt;=B877)),ISNUMBER(L877),L877&gt;=0),"OK","Revisar dados"),"Revisar dados"))</f>
      </c>
    </row>
    <row r="878">
      <c r="A878" s="6"/>
      <c r="B878" s="33" t="n"/>
      <c r="C878" s="8" t="n"/>
      <c r="D878" s="9" t="n"/>
      <c r="E878" s="10" t="n"/>
      <c r="F878" s="9" t="n"/>
      <c r="G878" s="8" t="n"/>
      <c r="H878" s="8" t="n"/>
      <c r="I878" s="8" t="n"/>
      <c r="J878" s="33" t="n"/>
      <c r="K878" s="33" t="n"/>
      <c r="L878" s="56" t="n"/>
      <c r="M878" s="32">
        <f>IF(P878&lt;&gt;"OK","",IF(H878="Cancelado","",IF(H878="Concluído",K878-B878,Resumo!$H$3-B878)))</f>
      </c>
      <c r="N878" s="6">
        <f>IF(P878="","",IF(P878&lt;&gt;"OK","Revisar dados",IF(H878="Cancelado","Cancelado",IF(H878="Concluído",IF(K878&gt;J878,"Concluído em atraso","Concluído"),IF(J878&lt;Resumo!$H$3,"Atrasado",IF(J878-Resumo!$H$3&lt;=3,"Vence em até 3 dias","No prazo"))))))</f>
      </c>
      <c r="O878" s="9" t="n"/>
      <c r="P878" s="9">
        <f>IF(COUNTA(A878:L878,O878)=0,"",IFERROR(IF(AND(A878&lt;&gt;"",COUNTIF($A$6:$A$1000,A878)=1,F878&lt;&gt;"",ISNUMBER(Resumo!$H$3),ISNUMBER(B878),B878&gt;=1,B878=INT(B878),B878&lt;=Resumo!$H$3,AND(COUNTIF(Listas!$C$6:$C$105,C878)&gt;=1,C878&lt;&gt;"",COUNTIF(Listas!$A$6:$A$105,G878)=1,G878&lt;&gt;"",OR(H878="A fazer",H878="Em andamento",H878="Aguardando cliente",H878="Aguardando pagamento",H878="Concluído",H878="Cancelado"),OR(I878="Alta",I878="Média",I878="Baixa")),IF(H878="Concluído",AND(ISNUMBER(K878),K878&gt;=B878,K878&lt;=Resumo!$H$3),IF(H878="Cancelado",OR(K878="",AND(ISNUMBER(K878),K878&gt;=B878,K878&lt;=Resumo!$H$3)),K878="")),IF(H878="Cancelado",OR(J878="",AND(ISNUMBER(J878),J878&gt;=B878)),AND(ISNUMBER(J878),J878&gt;=B878)),ISNUMBER(L878),L878&gt;=0),"OK","Revisar dados"),"Revisar dados"))</f>
      </c>
    </row>
    <row r="879">
      <c r="A879" s="13"/>
      <c r="B879" s="33" t="n"/>
      <c r="C879" s="8" t="n"/>
      <c r="D879" s="9" t="n"/>
      <c r="E879" s="10" t="n"/>
      <c r="F879" s="9" t="n"/>
      <c r="G879" s="8" t="n"/>
      <c r="H879" s="8" t="n"/>
      <c r="I879" s="8" t="n"/>
      <c r="J879" s="33" t="n"/>
      <c r="K879" s="33" t="n"/>
      <c r="L879" s="56" t="n"/>
      <c r="M879" s="34">
        <f>IF(P879&lt;&gt;"OK","",IF(H879="Cancelado","",IF(H879="Concluído",K879-B879,Resumo!$H$3-B879)))</f>
      </c>
      <c r="N879" s="13">
        <f>IF(P879="","",IF(P879&lt;&gt;"OK","Revisar dados",IF(H879="Cancelado","Cancelado",IF(H879="Concluído",IF(K879&gt;J879,"Concluído em atraso","Concluído"),IF(J879&lt;Resumo!$H$3,"Atrasado",IF(J879-Resumo!$H$3&lt;=3,"Vence em até 3 dias","No prazo"))))))</f>
      </c>
      <c r="O879" s="9" t="n"/>
      <c r="P879" s="9">
        <f>IF(COUNTA(A879:L879,O879)=0,"",IFERROR(IF(AND(A879&lt;&gt;"",COUNTIF($A$6:$A$1000,A879)=1,F879&lt;&gt;"",ISNUMBER(Resumo!$H$3),ISNUMBER(B879),B879&gt;=1,B879=INT(B879),B879&lt;=Resumo!$H$3,AND(COUNTIF(Listas!$C$6:$C$105,C879)&gt;=1,C879&lt;&gt;"",COUNTIF(Listas!$A$6:$A$105,G879)=1,G879&lt;&gt;"",OR(H879="A fazer",H879="Em andamento",H879="Aguardando cliente",H879="Aguardando pagamento",H879="Concluído",H879="Cancelado"),OR(I879="Alta",I879="Média",I879="Baixa")),IF(H879="Concluído",AND(ISNUMBER(K879),K879&gt;=B879,K879&lt;=Resumo!$H$3),IF(H879="Cancelado",OR(K879="",AND(ISNUMBER(K879),K879&gt;=B879,K879&lt;=Resumo!$H$3)),K879="")),IF(H879="Cancelado",OR(J879="",AND(ISNUMBER(J879),J879&gt;=B879)),AND(ISNUMBER(J879),J879&gt;=B879)),ISNUMBER(L879),L879&gt;=0),"OK","Revisar dados"),"Revisar dados"))</f>
      </c>
    </row>
    <row r="880">
      <c r="A880" s="6"/>
      <c r="B880" s="33" t="n"/>
      <c r="C880" s="8" t="n"/>
      <c r="D880" s="9" t="n"/>
      <c r="E880" s="10" t="n"/>
      <c r="F880" s="9" t="n"/>
      <c r="G880" s="8" t="n"/>
      <c r="H880" s="8" t="n"/>
      <c r="I880" s="8" t="n"/>
      <c r="J880" s="33" t="n"/>
      <c r="K880" s="33" t="n"/>
      <c r="L880" s="56" t="n"/>
      <c r="M880" s="32">
        <f>IF(P880&lt;&gt;"OK","",IF(H880="Cancelado","",IF(H880="Concluído",K880-B880,Resumo!$H$3-B880)))</f>
      </c>
      <c r="N880" s="6">
        <f>IF(P880="","",IF(P880&lt;&gt;"OK","Revisar dados",IF(H880="Cancelado","Cancelado",IF(H880="Concluído",IF(K880&gt;J880,"Concluído em atraso","Concluído"),IF(J880&lt;Resumo!$H$3,"Atrasado",IF(J880-Resumo!$H$3&lt;=3,"Vence em até 3 dias","No prazo"))))))</f>
      </c>
      <c r="O880" s="9" t="n"/>
      <c r="P880" s="9">
        <f>IF(COUNTA(A880:L880,O880)=0,"",IFERROR(IF(AND(A880&lt;&gt;"",COUNTIF($A$6:$A$1000,A880)=1,F880&lt;&gt;"",ISNUMBER(Resumo!$H$3),ISNUMBER(B880),B880&gt;=1,B880=INT(B880),B880&lt;=Resumo!$H$3,AND(COUNTIF(Listas!$C$6:$C$105,C880)&gt;=1,C880&lt;&gt;"",COUNTIF(Listas!$A$6:$A$105,G880)=1,G880&lt;&gt;"",OR(H880="A fazer",H880="Em andamento",H880="Aguardando cliente",H880="Aguardando pagamento",H880="Concluído",H880="Cancelado"),OR(I880="Alta",I880="Média",I880="Baixa")),IF(H880="Concluído",AND(ISNUMBER(K880),K880&gt;=B880,K880&lt;=Resumo!$H$3),IF(H880="Cancelado",OR(K880="",AND(ISNUMBER(K880),K880&gt;=B880,K880&lt;=Resumo!$H$3)),K880="")),IF(H880="Cancelado",OR(J880="",AND(ISNUMBER(J880),J880&gt;=B880)),AND(ISNUMBER(J880),J880&gt;=B880)),ISNUMBER(L880),L880&gt;=0),"OK","Revisar dados"),"Revisar dados"))</f>
      </c>
    </row>
    <row r="881">
      <c r="A881" s="13"/>
      <c r="B881" s="33" t="n"/>
      <c r="C881" s="8" t="n"/>
      <c r="D881" s="9" t="n"/>
      <c r="E881" s="10" t="n"/>
      <c r="F881" s="9" t="n"/>
      <c r="G881" s="8" t="n"/>
      <c r="H881" s="8" t="n"/>
      <c r="I881" s="8" t="n"/>
      <c r="J881" s="33" t="n"/>
      <c r="K881" s="33" t="n"/>
      <c r="L881" s="56" t="n"/>
      <c r="M881" s="34">
        <f>IF(P881&lt;&gt;"OK","",IF(H881="Cancelado","",IF(H881="Concluído",K881-B881,Resumo!$H$3-B881)))</f>
      </c>
      <c r="N881" s="13">
        <f>IF(P881="","",IF(P881&lt;&gt;"OK","Revisar dados",IF(H881="Cancelado","Cancelado",IF(H881="Concluído",IF(K881&gt;J881,"Concluído em atraso","Concluído"),IF(J881&lt;Resumo!$H$3,"Atrasado",IF(J881-Resumo!$H$3&lt;=3,"Vence em até 3 dias","No prazo"))))))</f>
      </c>
      <c r="O881" s="9" t="n"/>
      <c r="P881" s="9">
        <f>IF(COUNTA(A881:L881,O881)=0,"",IFERROR(IF(AND(A881&lt;&gt;"",COUNTIF($A$6:$A$1000,A881)=1,F881&lt;&gt;"",ISNUMBER(Resumo!$H$3),ISNUMBER(B881),B881&gt;=1,B881=INT(B881),B881&lt;=Resumo!$H$3,AND(COUNTIF(Listas!$C$6:$C$105,C881)&gt;=1,C881&lt;&gt;"",COUNTIF(Listas!$A$6:$A$105,G881)=1,G881&lt;&gt;"",OR(H881="A fazer",H881="Em andamento",H881="Aguardando cliente",H881="Aguardando pagamento",H881="Concluído",H881="Cancelado"),OR(I881="Alta",I881="Média",I881="Baixa")),IF(H881="Concluído",AND(ISNUMBER(K881),K881&gt;=B881,K881&lt;=Resumo!$H$3),IF(H881="Cancelado",OR(K881="",AND(ISNUMBER(K881),K881&gt;=B881,K881&lt;=Resumo!$H$3)),K881="")),IF(H881="Cancelado",OR(J881="",AND(ISNUMBER(J881),J881&gt;=B881)),AND(ISNUMBER(J881),J881&gt;=B881)),ISNUMBER(L881),L881&gt;=0),"OK","Revisar dados"),"Revisar dados"))</f>
      </c>
    </row>
    <row r="882">
      <c r="A882" s="6"/>
      <c r="B882" s="33" t="n"/>
      <c r="C882" s="8" t="n"/>
      <c r="D882" s="9" t="n"/>
      <c r="E882" s="10" t="n"/>
      <c r="F882" s="9" t="n"/>
      <c r="G882" s="8" t="n"/>
      <c r="H882" s="8" t="n"/>
      <c r="I882" s="8" t="n"/>
      <c r="J882" s="33" t="n"/>
      <c r="K882" s="33" t="n"/>
      <c r="L882" s="56" t="n"/>
      <c r="M882" s="32">
        <f>IF(P882&lt;&gt;"OK","",IF(H882="Cancelado","",IF(H882="Concluído",K882-B882,Resumo!$H$3-B882)))</f>
      </c>
      <c r="N882" s="6">
        <f>IF(P882="","",IF(P882&lt;&gt;"OK","Revisar dados",IF(H882="Cancelado","Cancelado",IF(H882="Concluído",IF(K882&gt;J882,"Concluído em atraso","Concluído"),IF(J882&lt;Resumo!$H$3,"Atrasado",IF(J882-Resumo!$H$3&lt;=3,"Vence em até 3 dias","No prazo"))))))</f>
      </c>
      <c r="O882" s="9" t="n"/>
      <c r="P882" s="9">
        <f>IF(COUNTA(A882:L882,O882)=0,"",IFERROR(IF(AND(A882&lt;&gt;"",COUNTIF($A$6:$A$1000,A882)=1,F882&lt;&gt;"",ISNUMBER(Resumo!$H$3),ISNUMBER(B882),B882&gt;=1,B882=INT(B882),B882&lt;=Resumo!$H$3,AND(COUNTIF(Listas!$C$6:$C$105,C882)&gt;=1,C882&lt;&gt;"",COUNTIF(Listas!$A$6:$A$105,G882)=1,G882&lt;&gt;"",OR(H882="A fazer",H882="Em andamento",H882="Aguardando cliente",H882="Aguardando pagamento",H882="Concluído",H882="Cancelado"),OR(I882="Alta",I882="Média",I882="Baixa")),IF(H882="Concluído",AND(ISNUMBER(K882),K882&gt;=B882,K882&lt;=Resumo!$H$3),IF(H882="Cancelado",OR(K882="",AND(ISNUMBER(K882),K882&gt;=B882,K882&lt;=Resumo!$H$3)),K882="")),IF(H882="Cancelado",OR(J882="",AND(ISNUMBER(J882),J882&gt;=B882)),AND(ISNUMBER(J882),J882&gt;=B882)),ISNUMBER(L882),L882&gt;=0),"OK","Revisar dados"),"Revisar dados"))</f>
      </c>
    </row>
    <row r="883">
      <c r="A883" s="13"/>
      <c r="B883" s="33" t="n"/>
      <c r="C883" s="8" t="n"/>
      <c r="D883" s="9" t="n"/>
      <c r="E883" s="10" t="n"/>
      <c r="F883" s="9" t="n"/>
      <c r="G883" s="8" t="n"/>
      <c r="H883" s="8" t="n"/>
      <c r="I883" s="8" t="n"/>
      <c r="J883" s="33" t="n"/>
      <c r="K883" s="33" t="n"/>
      <c r="L883" s="56" t="n"/>
      <c r="M883" s="34">
        <f>IF(P883&lt;&gt;"OK","",IF(H883="Cancelado","",IF(H883="Concluído",K883-B883,Resumo!$H$3-B883)))</f>
      </c>
      <c r="N883" s="13">
        <f>IF(P883="","",IF(P883&lt;&gt;"OK","Revisar dados",IF(H883="Cancelado","Cancelado",IF(H883="Concluído",IF(K883&gt;J883,"Concluído em atraso","Concluído"),IF(J883&lt;Resumo!$H$3,"Atrasado",IF(J883-Resumo!$H$3&lt;=3,"Vence em até 3 dias","No prazo"))))))</f>
      </c>
      <c r="O883" s="9" t="n"/>
      <c r="P883" s="9">
        <f>IF(COUNTA(A883:L883,O883)=0,"",IFERROR(IF(AND(A883&lt;&gt;"",COUNTIF($A$6:$A$1000,A883)=1,F883&lt;&gt;"",ISNUMBER(Resumo!$H$3),ISNUMBER(B883),B883&gt;=1,B883=INT(B883),B883&lt;=Resumo!$H$3,AND(COUNTIF(Listas!$C$6:$C$105,C883)&gt;=1,C883&lt;&gt;"",COUNTIF(Listas!$A$6:$A$105,G883)=1,G883&lt;&gt;"",OR(H883="A fazer",H883="Em andamento",H883="Aguardando cliente",H883="Aguardando pagamento",H883="Concluído",H883="Cancelado"),OR(I883="Alta",I883="Média",I883="Baixa")),IF(H883="Concluído",AND(ISNUMBER(K883),K883&gt;=B883,K883&lt;=Resumo!$H$3),IF(H883="Cancelado",OR(K883="",AND(ISNUMBER(K883),K883&gt;=B883,K883&lt;=Resumo!$H$3)),K883="")),IF(H883="Cancelado",OR(J883="",AND(ISNUMBER(J883),J883&gt;=B883)),AND(ISNUMBER(J883),J883&gt;=B883)),ISNUMBER(L883),L883&gt;=0),"OK","Revisar dados"),"Revisar dados"))</f>
      </c>
    </row>
    <row r="884">
      <c r="A884" s="6"/>
      <c r="B884" s="33" t="n"/>
      <c r="C884" s="8" t="n"/>
      <c r="D884" s="9" t="n"/>
      <c r="E884" s="10" t="n"/>
      <c r="F884" s="9" t="n"/>
      <c r="G884" s="8" t="n"/>
      <c r="H884" s="8" t="n"/>
      <c r="I884" s="8" t="n"/>
      <c r="J884" s="33" t="n"/>
      <c r="K884" s="33" t="n"/>
      <c r="L884" s="56" t="n"/>
      <c r="M884" s="32">
        <f>IF(P884&lt;&gt;"OK","",IF(H884="Cancelado","",IF(H884="Concluído",K884-B884,Resumo!$H$3-B884)))</f>
      </c>
      <c r="N884" s="6">
        <f>IF(P884="","",IF(P884&lt;&gt;"OK","Revisar dados",IF(H884="Cancelado","Cancelado",IF(H884="Concluído",IF(K884&gt;J884,"Concluído em atraso","Concluído"),IF(J884&lt;Resumo!$H$3,"Atrasado",IF(J884-Resumo!$H$3&lt;=3,"Vence em até 3 dias","No prazo"))))))</f>
      </c>
      <c r="O884" s="9" t="n"/>
      <c r="P884" s="9">
        <f>IF(COUNTA(A884:L884,O884)=0,"",IFERROR(IF(AND(A884&lt;&gt;"",COUNTIF($A$6:$A$1000,A884)=1,F884&lt;&gt;"",ISNUMBER(Resumo!$H$3),ISNUMBER(B884),B884&gt;=1,B884=INT(B884),B884&lt;=Resumo!$H$3,AND(COUNTIF(Listas!$C$6:$C$105,C884)&gt;=1,C884&lt;&gt;"",COUNTIF(Listas!$A$6:$A$105,G884)=1,G884&lt;&gt;"",OR(H884="A fazer",H884="Em andamento",H884="Aguardando cliente",H884="Aguardando pagamento",H884="Concluído",H884="Cancelado"),OR(I884="Alta",I884="Média",I884="Baixa")),IF(H884="Concluído",AND(ISNUMBER(K884),K884&gt;=B884,K884&lt;=Resumo!$H$3),IF(H884="Cancelado",OR(K884="",AND(ISNUMBER(K884),K884&gt;=B884,K884&lt;=Resumo!$H$3)),K884="")),IF(H884="Cancelado",OR(J884="",AND(ISNUMBER(J884),J884&gt;=B884)),AND(ISNUMBER(J884),J884&gt;=B884)),ISNUMBER(L884),L884&gt;=0),"OK","Revisar dados"),"Revisar dados"))</f>
      </c>
    </row>
    <row r="885">
      <c r="A885" s="13"/>
      <c r="B885" s="33" t="n"/>
      <c r="C885" s="8" t="n"/>
      <c r="D885" s="9" t="n"/>
      <c r="E885" s="10" t="n"/>
      <c r="F885" s="9" t="n"/>
      <c r="G885" s="8" t="n"/>
      <c r="H885" s="8" t="n"/>
      <c r="I885" s="8" t="n"/>
      <c r="J885" s="33" t="n"/>
      <c r="K885" s="33" t="n"/>
      <c r="L885" s="56" t="n"/>
      <c r="M885" s="34">
        <f>IF(P885&lt;&gt;"OK","",IF(H885="Cancelado","",IF(H885="Concluído",K885-B885,Resumo!$H$3-B885)))</f>
      </c>
      <c r="N885" s="13">
        <f>IF(P885="","",IF(P885&lt;&gt;"OK","Revisar dados",IF(H885="Cancelado","Cancelado",IF(H885="Concluído",IF(K885&gt;J885,"Concluído em atraso","Concluído"),IF(J885&lt;Resumo!$H$3,"Atrasado",IF(J885-Resumo!$H$3&lt;=3,"Vence em até 3 dias","No prazo"))))))</f>
      </c>
      <c r="O885" s="9" t="n"/>
      <c r="P885" s="9">
        <f>IF(COUNTA(A885:L885,O885)=0,"",IFERROR(IF(AND(A885&lt;&gt;"",COUNTIF($A$6:$A$1000,A885)=1,F885&lt;&gt;"",ISNUMBER(Resumo!$H$3),ISNUMBER(B885),B885&gt;=1,B885=INT(B885),B885&lt;=Resumo!$H$3,AND(COUNTIF(Listas!$C$6:$C$105,C885)&gt;=1,C885&lt;&gt;"",COUNTIF(Listas!$A$6:$A$105,G885)=1,G885&lt;&gt;"",OR(H885="A fazer",H885="Em andamento",H885="Aguardando cliente",H885="Aguardando pagamento",H885="Concluído",H885="Cancelado"),OR(I885="Alta",I885="Média",I885="Baixa")),IF(H885="Concluído",AND(ISNUMBER(K885),K885&gt;=B885,K885&lt;=Resumo!$H$3),IF(H885="Cancelado",OR(K885="",AND(ISNUMBER(K885),K885&gt;=B885,K885&lt;=Resumo!$H$3)),K885="")),IF(H885="Cancelado",OR(J885="",AND(ISNUMBER(J885),J885&gt;=B885)),AND(ISNUMBER(J885),J885&gt;=B885)),ISNUMBER(L885),L885&gt;=0),"OK","Revisar dados"),"Revisar dados"))</f>
      </c>
    </row>
    <row r="886">
      <c r="A886" s="6"/>
      <c r="B886" s="33" t="n"/>
      <c r="C886" s="8" t="n"/>
      <c r="D886" s="9" t="n"/>
      <c r="E886" s="10" t="n"/>
      <c r="F886" s="9" t="n"/>
      <c r="G886" s="8" t="n"/>
      <c r="H886" s="8" t="n"/>
      <c r="I886" s="8" t="n"/>
      <c r="J886" s="33" t="n"/>
      <c r="K886" s="33" t="n"/>
      <c r="L886" s="56" t="n"/>
      <c r="M886" s="32">
        <f>IF(P886&lt;&gt;"OK","",IF(H886="Cancelado","",IF(H886="Concluído",K886-B886,Resumo!$H$3-B886)))</f>
      </c>
      <c r="N886" s="6">
        <f>IF(P886="","",IF(P886&lt;&gt;"OK","Revisar dados",IF(H886="Cancelado","Cancelado",IF(H886="Concluído",IF(K886&gt;J886,"Concluído em atraso","Concluído"),IF(J886&lt;Resumo!$H$3,"Atrasado",IF(J886-Resumo!$H$3&lt;=3,"Vence em até 3 dias","No prazo"))))))</f>
      </c>
      <c r="O886" s="9" t="n"/>
      <c r="P886" s="9">
        <f>IF(COUNTA(A886:L886,O886)=0,"",IFERROR(IF(AND(A886&lt;&gt;"",COUNTIF($A$6:$A$1000,A886)=1,F886&lt;&gt;"",ISNUMBER(Resumo!$H$3),ISNUMBER(B886),B886&gt;=1,B886=INT(B886),B886&lt;=Resumo!$H$3,AND(COUNTIF(Listas!$C$6:$C$105,C886)&gt;=1,C886&lt;&gt;"",COUNTIF(Listas!$A$6:$A$105,G886)=1,G886&lt;&gt;"",OR(H886="A fazer",H886="Em andamento",H886="Aguardando cliente",H886="Aguardando pagamento",H886="Concluído",H886="Cancelado"),OR(I886="Alta",I886="Média",I886="Baixa")),IF(H886="Concluído",AND(ISNUMBER(K886),K886&gt;=B886,K886&lt;=Resumo!$H$3),IF(H886="Cancelado",OR(K886="",AND(ISNUMBER(K886),K886&gt;=B886,K886&lt;=Resumo!$H$3)),K886="")),IF(H886="Cancelado",OR(J886="",AND(ISNUMBER(J886),J886&gt;=B886)),AND(ISNUMBER(J886),J886&gt;=B886)),ISNUMBER(L886),L886&gt;=0),"OK","Revisar dados"),"Revisar dados"))</f>
      </c>
    </row>
    <row r="887">
      <c r="A887" s="13"/>
      <c r="B887" s="33" t="n"/>
      <c r="C887" s="8" t="n"/>
      <c r="D887" s="9" t="n"/>
      <c r="E887" s="10" t="n"/>
      <c r="F887" s="9" t="n"/>
      <c r="G887" s="8" t="n"/>
      <c r="H887" s="8" t="n"/>
      <c r="I887" s="8" t="n"/>
      <c r="J887" s="33" t="n"/>
      <c r="K887" s="33" t="n"/>
      <c r="L887" s="56" t="n"/>
      <c r="M887" s="34">
        <f>IF(P887&lt;&gt;"OK","",IF(H887="Cancelado","",IF(H887="Concluído",K887-B887,Resumo!$H$3-B887)))</f>
      </c>
      <c r="N887" s="13">
        <f>IF(P887="","",IF(P887&lt;&gt;"OK","Revisar dados",IF(H887="Cancelado","Cancelado",IF(H887="Concluído",IF(K887&gt;J887,"Concluído em atraso","Concluído"),IF(J887&lt;Resumo!$H$3,"Atrasado",IF(J887-Resumo!$H$3&lt;=3,"Vence em até 3 dias","No prazo"))))))</f>
      </c>
      <c r="O887" s="9" t="n"/>
      <c r="P887" s="9">
        <f>IF(COUNTA(A887:L887,O887)=0,"",IFERROR(IF(AND(A887&lt;&gt;"",COUNTIF($A$6:$A$1000,A887)=1,F887&lt;&gt;"",ISNUMBER(Resumo!$H$3),ISNUMBER(B887),B887&gt;=1,B887=INT(B887),B887&lt;=Resumo!$H$3,AND(COUNTIF(Listas!$C$6:$C$105,C887)&gt;=1,C887&lt;&gt;"",COUNTIF(Listas!$A$6:$A$105,G887)=1,G887&lt;&gt;"",OR(H887="A fazer",H887="Em andamento",H887="Aguardando cliente",H887="Aguardando pagamento",H887="Concluído",H887="Cancelado"),OR(I887="Alta",I887="Média",I887="Baixa")),IF(H887="Concluído",AND(ISNUMBER(K887),K887&gt;=B887,K887&lt;=Resumo!$H$3),IF(H887="Cancelado",OR(K887="",AND(ISNUMBER(K887),K887&gt;=B887,K887&lt;=Resumo!$H$3)),K887="")),IF(H887="Cancelado",OR(J887="",AND(ISNUMBER(J887),J887&gt;=B887)),AND(ISNUMBER(J887),J887&gt;=B887)),ISNUMBER(L887),L887&gt;=0),"OK","Revisar dados"),"Revisar dados"))</f>
      </c>
    </row>
    <row r="888">
      <c r="A888" s="6"/>
      <c r="B888" s="33" t="n"/>
      <c r="C888" s="8" t="n"/>
      <c r="D888" s="9" t="n"/>
      <c r="E888" s="10" t="n"/>
      <c r="F888" s="9" t="n"/>
      <c r="G888" s="8" t="n"/>
      <c r="H888" s="8" t="n"/>
      <c r="I888" s="8" t="n"/>
      <c r="J888" s="33" t="n"/>
      <c r="K888" s="33" t="n"/>
      <c r="L888" s="56" t="n"/>
      <c r="M888" s="32">
        <f>IF(P888&lt;&gt;"OK","",IF(H888="Cancelado","",IF(H888="Concluído",K888-B888,Resumo!$H$3-B888)))</f>
      </c>
      <c r="N888" s="6">
        <f>IF(P888="","",IF(P888&lt;&gt;"OK","Revisar dados",IF(H888="Cancelado","Cancelado",IF(H888="Concluído",IF(K888&gt;J888,"Concluído em atraso","Concluído"),IF(J888&lt;Resumo!$H$3,"Atrasado",IF(J888-Resumo!$H$3&lt;=3,"Vence em até 3 dias","No prazo"))))))</f>
      </c>
      <c r="O888" s="9" t="n"/>
      <c r="P888" s="9">
        <f>IF(COUNTA(A888:L888,O888)=0,"",IFERROR(IF(AND(A888&lt;&gt;"",COUNTIF($A$6:$A$1000,A888)=1,F888&lt;&gt;"",ISNUMBER(Resumo!$H$3),ISNUMBER(B888),B888&gt;=1,B888=INT(B888),B888&lt;=Resumo!$H$3,AND(COUNTIF(Listas!$C$6:$C$105,C888)&gt;=1,C888&lt;&gt;"",COUNTIF(Listas!$A$6:$A$105,G888)=1,G888&lt;&gt;"",OR(H888="A fazer",H888="Em andamento",H888="Aguardando cliente",H888="Aguardando pagamento",H888="Concluído",H888="Cancelado"),OR(I888="Alta",I888="Média",I888="Baixa")),IF(H888="Concluído",AND(ISNUMBER(K888),K888&gt;=B888,K888&lt;=Resumo!$H$3),IF(H888="Cancelado",OR(K888="",AND(ISNUMBER(K888),K888&gt;=B888,K888&lt;=Resumo!$H$3)),K888="")),IF(H888="Cancelado",OR(J888="",AND(ISNUMBER(J888),J888&gt;=B888)),AND(ISNUMBER(J888),J888&gt;=B888)),ISNUMBER(L888),L888&gt;=0),"OK","Revisar dados"),"Revisar dados"))</f>
      </c>
    </row>
    <row r="889">
      <c r="A889" s="13"/>
      <c r="B889" s="33" t="n"/>
      <c r="C889" s="8" t="n"/>
      <c r="D889" s="9" t="n"/>
      <c r="E889" s="10" t="n"/>
      <c r="F889" s="9" t="n"/>
      <c r="G889" s="8" t="n"/>
      <c r="H889" s="8" t="n"/>
      <c r="I889" s="8" t="n"/>
      <c r="J889" s="33" t="n"/>
      <c r="K889" s="33" t="n"/>
      <c r="L889" s="56" t="n"/>
      <c r="M889" s="34">
        <f>IF(P889&lt;&gt;"OK","",IF(H889="Cancelado","",IF(H889="Concluído",K889-B889,Resumo!$H$3-B889)))</f>
      </c>
      <c r="N889" s="13">
        <f>IF(P889="","",IF(P889&lt;&gt;"OK","Revisar dados",IF(H889="Cancelado","Cancelado",IF(H889="Concluído",IF(K889&gt;J889,"Concluído em atraso","Concluído"),IF(J889&lt;Resumo!$H$3,"Atrasado",IF(J889-Resumo!$H$3&lt;=3,"Vence em até 3 dias","No prazo"))))))</f>
      </c>
      <c r="O889" s="9" t="n"/>
      <c r="P889" s="9">
        <f>IF(COUNTA(A889:L889,O889)=0,"",IFERROR(IF(AND(A889&lt;&gt;"",COUNTIF($A$6:$A$1000,A889)=1,F889&lt;&gt;"",ISNUMBER(Resumo!$H$3),ISNUMBER(B889),B889&gt;=1,B889=INT(B889),B889&lt;=Resumo!$H$3,AND(COUNTIF(Listas!$C$6:$C$105,C889)&gt;=1,C889&lt;&gt;"",COUNTIF(Listas!$A$6:$A$105,G889)=1,G889&lt;&gt;"",OR(H889="A fazer",H889="Em andamento",H889="Aguardando cliente",H889="Aguardando pagamento",H889="Concluído",H889="Cancelado"),OR(I889="Alta",I889="Média",I889="Baixa")),IF(H889="Concluído",AND(ISNUMBER(K889),K889&gt;=B889,K889&lt;=Resumo!$H$3),IF(H889="Cancelado",OR(K889="",AND(ISNUMBER(K889),K889&gt;=B889,K889&lt;=Resumo!$H$3)),K889="")),IF(H889="Cancelado",OR(J889="",AND(ISNUMBER(J889),J889&gt;=B889)),AND(ISNUMBER(J889),J889&gt;=B889)),ISNUMBER(L889),L889&gt;=0),"OK","Revisar dados"),"Revisar dados"))</f>
      </c>
    </row>
    <row r="890">
      <c r="A890" s="6"/>
      <c r="B890" s="33" t="n"/>
      <c r="C890" s="8" t="n"/>
      <c r="D890" s="9" t="n"/>
      <c r="E890" s="10" t="n"/>
      <c r="F890" s="9" t="n"/>
      <c r="G890" s="8" t="n"/>
      <c r="H890" s="8" t="n"/>
      <c r="I890" s="8" t="n"/>
      <c r="J890" s="33" t="n"/>
      <c r="K890" s="33" t="n"/>
      <c r="L890" s="56" t="n"/>
      <c r="M890" s="32">
        <f>IF(P890&lt;&gt;"OK","",IF(H890="Cancelado","",IF(H890="Concluído",K890-B890,Resumo!$H$3-B890)))</f>
      </c>
      <c r="N890" s="6">
        <f>IF(P890="","",IF(P890&lt;&gt;"OK","Revisar dados",IF(H890="Cancelado","Cancelado",IF(H890="Concluído",IF(K890&gt;J890,"Concluído em atraso","Concluído"),IF(J890&lt;Resumo!$H$3,"Atrasado",IF(J890-Resumo!$H$3&lt;=3,"Vence em até 3 dias","No prazo"))))))</f>
      </c>
      <c r="O890" s="9" t="n"/>
      <c r="P890" s="9">
        <f>IF(COUNTA(A890:L890,O890)=0,"",IFERROR(IF(AND(A890&lt;&gt;"",COUNTIF($A$6:$A$1000,A890)=1,F890&lt;&gt;"",ISNUMBER(Resumo!$H$3),ISNUMBER(B890),B890&gt;=1,B890=INT(B890),B890&lt;=Resumo!$H$3,AND(COUNTIF(Listas!$C$6:$C$105,C890)&gt;=1,C890&lt;&gt;"",COUNTIF(Listas!$A$6:$A$105,G890)=1,G890&lt;&gt;"",OR(H890="A fazer",H890="Em andamento",H890="Aguardando cliente",H890="Aguardando pagamento",H890="Concluído",H890="Cancelado"),OR(I890="Alta",I890="Média",I890="Baixa")),IF(H890="Concluído",AND(ISNUMBER(K890),K890&gt;=B890,K890&lt;=Resumo!$H$3),IF(H890="Cancelado",OR(K890="",AND(ISNUMBER(K890),K890&gt;=B890,K890&lt;=Resumo!$H$3)),K890="")),IF(H890="Cancelado",OR(J890="",AND(ISNUMBER(J890),J890&gt;=B890)),AND(ISNUMBER(J890),J890&gt;=B890)),ISNUMBER(L890),L890&gt;=0),"OK","Revisar dados"),"Revisar dados"))</f>
      </c>
    </row>
    <row r="891">
      <c r="A891" s="13"/>
      <c r="B891" s="33" t="n"/>
      <c r="C891" s="8" t="n"/>
      <c r="D891" s="9" t="n"/>
      <c r="E891" s="10" t="n"/>
      <c r="F891" s="9" t="n"/>
      <c r="G891" s="8" t="n"/>
      <c r="H891" s="8" t="n"/>
      <c r="I891" s="8" t="n"/>
      <c r="J891" s="33" t="n"/>
      <c r="K891" s="33" t="n"/>
      <c r="L891" s="56" t="n"/>
      <c r="M891" s="34">
        <f>IF(P891&lt;&gt;"OK","",IF(H891="Cancelado","",IF(H891="Concluído",K891-B891,Resumo!$H$3-B891)))</f>
      </c>
      <c r="N891" s="13">
        <f>IF(P891="","",IF(P891&lt;&gt;"OK","Revisar dados",IF(H891="Cancelado","Cancelado",IF(H891="Concluído",IF(K891&gt;J891,"Concluído em atraso","Concluído"),IF(J891&lt;Resumo!$H$3,"Atrasado",IF(J891-Resumo!$H$3&lt;=3,"Vence em até 3 dias","No prazo"))))))</f>
      </c>
      <c r="O891" s="9" t="n"/>
      <c r="P891" s="9">
        <f>IF(COUNTA(A891:L891,O891)=0,"",IFERROR(IF(AND(A891&lt;&gt;"",COUNTIF($A$6:$A$1000,A891)=1,F891&lt;&gt;"",ISNUMBER(Resumo!$H$3),ISNUMBER(B891),B891&gt;=1,B891=INT(B891),B891&lt;=Resumo!$H$3,AND(COUNTIF(Listas!$C$6:$C$105,C891)&gt;=1,C891&lt;&gt;"",COUNTIF(Listas!$A$6:$A$105,G891)=1,G891&lt;&gt;"",OR(H891="A fazer",H891="Em andamento",H891="Aguardando cliente",H891="Aguardando pagamento",H891="Concluído",H891="Cancelado"),OR(I891="Alta",I891="Média",I891="Baixa")),IF(H891="Concluído",AND(ISNUMBER(K891),K891&gt;=B891,K891&lt;=Resumo!$H$3),IF(H891="Cancelado",OR(K891="",AND(ISNUMBER(K891),K891&gt;=B891,K891&lt;=Resumo!$H$3)),K891="")),IF(H891="Cancelado",OR(J891="",AND(ISNUMBER(J891),J891&gt;=B891)),AND(ISNUMBER(J891),J891&gt;=B891)),ISNUMBER(L891),L891&gt;=0),"OK","Revisar dados"),"Revisar dados"))</f>
      </c>
    </row>
    <row r="892">
      <c r="A892" s="6"/>
      <c r="B892" s="33" t="n"/>
      <c r="C892" s="8" t="n"/>
      <c r="D892" s="9" t="n"/>
      <c r="E892" s="10" t="n"/>
      <c r="F892" s="9" t="n"/>
      <c r="G892" s="8" t="n"/>
      <c r="H892" s="8" t="n"/>
      <c r="I892" s="8" t="n"/>
      <c r="J892" s="33" t="n"/>
      <c r="K892" s="33" t="n"/>
      <c r="L892" s="56" t="n"/>
      <c r="M892" s="32">
        <f>IF(P892&lt;&gt;"OK","",IF(H892="Cancelado","",IF(H892="Concluído",K892-B892,Resumo!$H$3-B892)))</f>
      </c>
      <c r="N892" s="6">
        <f>IF(P892="","",IF(P892&lt;&gt;"OK","Revisar dados",IF(H892="Cancelado","Cancelado",IF(H892="Concluído",IF(K892&gt;J892,"Concluído em atraso","Concluído"),IF(J892&lt;Resumo!$H$3,"Atrasado",IF(J892-Resumo!$H$3&lt;=3,"Vence em até 3 dias","No prazo"))))))</f>
      </c>
      <c r="O892" s="9" t="n"/>
      <c r="P892" s="9">
        <f>IF(COUNTA(A892:L892,O892)=0,"",IFERROR(IF(AND(A892&lt;&gt;"",COUNTIF($A$6:$A$1000,A892)=1,F892&lt;&gt;"",ISNUMBER(Resumo!$H$3),ISNUMBER(B892),B892&gt;=1,B892=INT(B892),B892&lt;=Resumo!$H$3,AND(COUNTIF(Listas!$C$6:$C$105,C892)&gt;=1,C892&lt;&gt;"",COUNTIF(Listas!$A$6:$A$105,G892)=1,G892&lt;&gt;"",OR(H892="A fazer",H892="Em andamento",H892="Aguardando cliente",H892="Aguardando pagamento",H892="Concluído",H892="Cancelado"),OR(I892="Alta",I892="Média",I892="Baixa")),IF(H892="Concluído",AND(ISNUMBER(K892),K892&gt;=B892,K892&lt;=Resumo!$H$3),IF(H892="Cancelado",OR(K892="",AND(ISNUMBER(K892),K892&gt;=B892,K892&lt;=Resumo!$H$3)),K892="")),IF(H892="Cancelado",OR(J892="",AND(ISNUMBER(J892),J892&gt;=B892)),AND(ISNUMBER(J892),J892&gt;=B892)),ISNUMBER(L892),L892&gt;=0),"OK","Revisar dados"),"Revisar dados"))</f>
      </c>
    </row>
    <row r="893">
      <c r="A893" s="13"/>
      <c r="B893" s="33" t="n"/>
      <c r="C893" s="8" t="n"/>
      <c r="D893" s="9" t="n"/>
      <c r="E893" s="10" t="n"/>
      <c r="F893" s="9" t="n"/>
      <c r="G893" s="8" t="n"/>
      <c r="H893" s="8" t="n"/>
      <c r="I893" s="8" t="n"/>
      <c r="J893" s="33" t="n"/>
      <c r="K893" s="33" t="n"/>
      <c r="L893" s="56" t="n"/>
      <c r="M893" s="34">
        <f>IF(P893&lt;&gt;"OK","",IF(H893="Cancelado","",IF(H893="Concluído",K893-B893,Resumo!$H$3-B893)))</f>
      </c>
      <c r="N893" s="13">
        <f>IF(P893="","",IF(P893&lt;&gt;"OK","Revisar dados",IF(H893="Cancelado","Cancelado",IF(H893="Concluído",IF(K893&gt;J893,"Concluído em atraso","Concluído"),IF(J893&lt;Resumo!$H$3,"Atrasado",IF(J893-Resumo!$H$3&lt;=3,"Vence em até 3 dias","No prazo"))))))</f>
      </c>
      <c r="O893" s="9" t="n"/>
      <c r="P893" s="9">
        <f>IF(COUNTA(A893:L893,O893)=0,"",IFERROR(IF(AND(A893&lt;&gt;"",COUNTIF($A$6:$A$1000,A893)=1,F893&lt;&gt;"",ISNUMBER(Resumo!$H$3),ISNUMBER(B893),B893&gt;=1,B893=INT(B893),B893&lt;=Resumo!$H$3,AND(COUNTIF(Listas!$C$6:$C$105,C893)&gt;=1,C893&lt;&gt;"",COUNTIF(Listas!$A$6:$A$105,G893)=1,G893&lt;&gt;"",OR(H893="A fazer",H893="Em andamento",H893="Aguardando cliente",H893="Aguardando pagamento",H893="Concluído",H893="Cancelado"),OR(I893="Alta",I893="Média",I893="Baixa")),IF(H893="Concluído",AND(ISNUMBER(K893),K893&gt;=B893,K893&lt;=Resumo!$H$3),IF(H893="Cancelado",OR(K893="",AND(ISNUMBER(K893),K893&gt;=B893,K893&lt;=Resumo!$H$3)),K893="")),IF(H893="Cancelado",OR(J893="",AND(ISNUMBER(J893),J893&gt;=B893)),AND(ISNUMBER(J893),J893&gt;=B893)),ISNUMBER(L893),L893&gt;=0),"OK","Revisar dados"),"Revisar dados"))</f>
      </c>
    </row>
    <row r="894">
      <c r="A894" s="6"/>
      <c r="B894" s="33" t="n"/>
      <c r="C894" s="8" t="n"/>
      <c r="D894" s="9" t="n"/>
      <c r="E894" s="10" t="n"/>
      <c r="F894" s="9" t="n"/>
      <c r="G894" s="8" t="n"/>
      <c r="H894" s="8" t="n"/>
      <c r="I894" s="8" t="n"/>
      <c r="J894" s="33" t="n"/>
      <c r="K894" s="33" t="n"/>
      <c r="L894" s="56" t="n"/>
      <c r="M894" s="32">
        <f>IF(P894&lt;&gt;"OK","",IF(H894="Cancelado","",IF(H894="Concluído",K894-B894,Resumo!$H$3-B894)))</f>
      </c>
      <c r="N894" s="6">
        <f>IF(P894="","",IF(P894&lt;&gt;"OK","Revisar dados",IF(H894="Cancelado","Cancelado",IF(H894="Concluído",IF(K894&gt;J894,"Concluído em atraso","Concluído"),IF(J894&lt;Resumo!$H$3,"Atrasado",IF(J894-Resumo!$H$3&lt;=3,"Vence em até 3 dias","No prazo"))))))</f>
      </c>
      <c r="O894" s="9" t="n"/>
      <c r="P894" s="9">
        <f>IF(COUNTA(A894:L894,O894)=0,"",IFERROR(IF(AND(A894&lt;&gt;"",COUNTIF($A$6:$A$1000,A894)=1,F894&lt;&gt;"",ISNUMBER(Resumo!$H$3),ISNUMBER(B894),B894&gt;=1,B894=INT(B894),B894&lt;=Resumo!$H$3,AND(COUNTIF(Listas!$C$6:$C$105,C894)&gt;=1,C894&lt;&gt;"",COUNTIF(Listas!$A$6:$A$105,G894)=1,G894&lt;&gt;"",OR(H894="A fazer",H894="Em andamento",H894="Aguardando cliente",H894="Aguardando pagamento",H894="Concluído",H894="Cancelado"),OR(I894="Alta",I894="Média",I894="Baixa")),IF(H894="Concluído",AND(ISNUMBER(K894),K894&gt;=B894,K894&lt;=Resumo!$H$3),IF(H894="Cancelado",OR(K894="",AND(ISNUMBER(K894),K894&gt;=B894,K894&lt;=Resumo!$H$3)),K894="")),IF(H894="Cancelado",OR(J894="",AND(ISNUMBER(J894),J894&gt;=B894)),AND(ISNUMBER(J894),J894&gt;=B894)),ISNUMBER(L894),L894&gt;=0),"OK","Revisar dados"),"Revisar dados"))</f>
      </c>
    </row>
    <row r="895">
      <c r="A895" s="13"/>
      <c r="B895" s="33" t="n"/>
      <c r="C895" s="8" t="n"/>
      <c r="D895" s="9" t="n"/>
      <c r="E895" s="10" t="n"/>
      <c r="F895" s="9" t="n"/>
      <c r="G895" s="8" t="n"/>
      <c r="H895" s="8" t="n"/>
      <c r="I895" s="8" t="n"/>
      <c r="J895" s="33" t="n"/>
      <c r="K895" s="33" t="n"/>
      <c r="L895" s="56" t="n"/>
      <c r="M895" s="34">
        <f>IF(P895&lt;&gt;"OK","",IF(H895="Cancelado","",IF(H895="Concluído",K895-B895,Resumo!$H$3-B895)))</f>
      </c>
      <c r="N895" s="13">
        <f>IF(P895="","",IF(P895&lt;&gt;"OK","Revisar dados",IF(H895="Cancelado","Cancelado",IF(H895="Concluído",IF(K895&gt;J895,"Concluído em atraso","Concluído"),IF(J895&lt;Resumo!$H$3,"Atrasado",IF(J895-Resumo!$H$3&lt;=3,"Vence em até 3 dias","No prazo"))))))</f>
      </c>
      <c r="O895" s="9" t="n"/>
      <c r="P895" s="9">
        <f>IF(COUNTA(A895:L895,O895)=0,"",IFERROR(IF(AND(A895&lt;&gt;"",COUNTIF($A$6:$A$1000,A895)=1,F895&lt;&gt;"",ISNUMBER(Resumo!$H$3),ISNUMBER(B895),B895&gt;=1,B895=INT(B895),B895&lt;=Resumo!$H$3,AND(COUNTIF(Listas!$C$6:$C$105,C895)&gt;=1,C895&lt;&gt;"",COUNTIF(Listas!$A$6:$A$105,G895)=1,G895&lt;&gt;"",OR(H895="A fazer",H895="Em andamento",H895="Aguardando cliente",H895="Aguardando pagamento",H895="Concluído",H895="Cancelado"),OR(I895="Alta",I895="Média",I895="Baixa")),IF(H895="Concluído",AND(ISNUMBER(K895),K895&gt;=B895,K895&lt;=Resumo!$H$3),IF(H895="Cancelado",OR(K895="",AND(ISNUMBER(K895),K895&gt;=B895,K895&lt;=Resumo!$H$3)),K895="")),IF(H895="Cancelado",OR(J895="",AND(ISNUMBER(J895),J895&gt;=B895)),AND(ISNUMBER(J895),J895&gt;=B895)),ISNUMBER(L895),L895&gt;=0),"OK","Revisar dados"),"Revisar dados"))</f>
      </c>
    </row>
    <row r="896">
      <c r="A896" s="6"/>
      <c r="B896" s="33" t="n"/>
      <c r="C896" s="8" t="n"/>
      <c r="D896" s="9" t="n"/>
      <c r="E896" s="10" t="n"/>
      <c r="F896" s="9" t="n"/>
      <c r="G896" s="8" t="n"/>
      <c r="H896" s="8" t="n"/>
      <c r="I896" s="8" t="n"/>
      <c r="J896" s="33" t="n"/>
      <c r="K896" s="33" t="n"/>
      <c r="L896" s="56" t="n"/>
      <c r="M896" s="32">
        <f>IF(P896&lt;&gt;"OK","",IF(H896="Cancelado","",IF(H896="Concluído",K896-B896,Resumo!$H$3-B896)))</f>
      </c>
      <c r="N896" s="6">
        <f>IF(P896="","",IF(P896&lt;&gt;"OK","Revisar dados",IF(H896="Cancelado","Cancelado",IF(H896="Concluído",IF(K896&gt;J896,"Concluído em atraso","Concluído"),IF(J896&lt;Resumo!$H$3,"Atrasado",IF(J896-Resumo!$H$3&lt;=3,"Vence em até 3 dias","No prazo"))))))</f>
      </c>
      <c r="O896" s="9" t="n"/>
      <c r="P896" s="9">
        <f>IF(COUNTA(A896:L896,O896)=0,"",IFERROR(IF(AND(A896&lt;&gt;"",COUNTIF($A$6:$A$1000,A896)=1,F896&lt;&gt;"",ISNUMBER(Resumo!$H$3),ISNUMBER(B896),B896&gt;=1,B896=INT(B896),B896&lt;=Resumo!$H$3,AND(COUNTIF(Listas!$C$6:$C$105,C896)&gt;=1,C896&lt;&gt;"",COUNTIF(Listas!$A$6:$A$105,G896)=1,G896&lt;&gt;"",OR(H896="A fazer",H896="Em andamento",H896="Aguardando cliente",H896="Aguardando pagamento",H896="Concluído",H896="Cancelado"),OR(I896="Alta",I896="Média",I896="Baixa")),IF(H896="Concluído",AND(ISNUMBER(K896),K896&gt;=B896,K896&lt;=Resumo!$H$3),IF(H896="Cancelado",OR(K896="",AND(ISNUMBER(K896),K896&gt;=B896,K896&lt;=Resumo!$H$3)),K896="")),IF(H896="Cancelado",OR(J896="",AND(ISNUMBER(J896),J896&gt;=B896)),AND(ISNUMBER(J896),J896&gt;=B896)),ISNUMBER(L896),L896&gt;=0),"OK","Revisar dados"),"Revisar dados"))</f>
      </c>
    </row>
    <row r="897">
      <c r="A897" s="13"/>
      <c r="B897" s="33" t="n"/>
      <c r="C897" s="8" t="n"/>
      <c r="D897" s="9" t="n"/>
      <c r="E897" s="10" t="n"/>
      <c r="F897" s="9" t="n"/>
      <c r="G897" s="8" t="n"/>
      <c r="H897" s="8" t="n"/>
      <c r="I897" s="8" t="n"/>
      <c r="J897" s="33" t="n"/>
      <c r="K897" s="33" t="n"/>
      <c r="L897" s="56" t="n"/>
      <c r="M897" s="34">
        <f>IF(P897&lt;&gt;"OK","",IF(H897="Cancelado","",IF(H897="Concluído",K897-B897,Resumo!$H$3-B897)))</f>
      </c>
      <c r="N897" s="13">
        <f>IF(P897="","",IF(P897&lt;&gt;"OK","Revisar dados",IF(H897="Cancelado","Cancelado",IF(H897="Concluído",IF(K897&gt;J897,"Concluído em atraso","Concluído"),IF(J897&lt;Resumo!$H$3,"Atrasado",IF(J897-Resumo!$H$3&lt;=3,"Vence em até 3 dias","No prazo"))))))</f>
      </c>
      <c r="O897" s="9" t="n"/>
      <c r="P897" s="9">
        <f>IF(COUNTA(A897:L897,O897)=0,"",IFERROR(IF(AND(A897&lt;&gt;"",COUNTIF($A$6:$A$1000,A897)=1,F897&lt;&gt;"",ISNUMBER(Resumo!$H$3),ISNUMBER(B897),B897&gt;=1,B897=INT(B897),B897&lt;=Resumo!$H$3,AND(COUNTIF(Listas!$C$6:$C$105,C897)&gt;=1,C897&lt;&gt;"",COUNTIF(Listas!$A$6:$A$105,G897)=1,G897&lt;&gt;"",OR(H897="A fazer",H897="Em andamento",H897="Aguardando cliente",H897="Aguardando pagamento",H897="Concluído",H897="Cancelado"),OR(I897="Alta",I897="Média",I897="Baixa")),IF(H897="Concluído",AND(ISNUMBER(K897),K897&gt;=B897,K897&lt;=Resumo!$H$3),IF(H897="Cancelado",OR(K897="",AND(ISNUMBER(K897),K897&gt;=B897,K897&lt;=Resumo!$H$3)),K897="")),IF(H897="Cancelado",OR(J897="",AND(ISNUMBER(J897),J897&gt;=B897)),AND(ISNUMBER(J897),J897&gt;=B897)),ISNUMBER(L897),L897&gt;=0),"OK","Revisar dados"),"Revisar dados"))</f>
      </c>
    </row>
    <row r="898">
      <c r="A898" s="6"/>
      <c r="B898" s="33" t="n"/>
      <c r="C898" s="8" t="n"/>
      <c r="D898" s="9" t="n"/>
      <c r="E898" s="10" t="n"/>
      <c r="F898" s="9" t="n"/>
      <c r="G898" s="8" t="n"/>
      <c r="H898" s="8" t="n"/>
      <c r="I898" s="8" t="n"/>
      <c r="J898" s="33" t="n"/>
      <c r="K898" s="33" t="n"/>
      <c r="L898" s="56" t="n"/>
      <c r="M898" s="32">
        <f>IF(P898&lt;&gt;"OK","",IF(H898="Cancelado","",IF(H898="Concluído",K898-B898,Resumo!$H$3-B898)))</f>
      </c>
      <c r="N898" s="6">
        <f>IF(P898="","",IF(P898&lt;&gt;"OK","Revisar dados",IF(H898="Cancelado","Cancelado",IF(H898="Concluído",IF(K898&gt;J898,"Concluído em atraso","Concluído"),IF(J898&lt;Resumo!$H$3,"Atrasado",IF(J898-Resumo!$H$3&lt;=3,"Vence em até 3 dias","No prazo"))))))</f>
      </c>
      <c r="O898" s="9" t="n"/>
      <c r="P898" s="9">
        <f>IF(COUNTA(A898:L898,O898)=0,"",IFERROR(IF(AND(A898&lt;&gt;"",COUNTIF($A$6:$A$1000,A898)=1,F898&lt;&gt;"",ISNUMBER(Resumo!$H$3),ISNUMBER(B898),B898&gt;=1,B898=INT(B898),B898&lt;=Resumo!$H$3,AND(COUNTIF(Listas!$C$6:$C$105,C898)&gt;=1,C898&lt;&gt;"",COUNTIF(Listas!$A$6:$A$105,G898)=1,G898&lt;&gt;"",OR(H898="A fazer",H898="Em andamento",H898="Aguardando cliente",H898="Aguardando pagamento",H898="Concluído",H898="Cancelado"),OR(I898="Alta",I898="Média",I898="Baixa")),IF(H898="Concluído",AND(ISNUMBER(K898),K898&gt;=B898,K898&lt;=Resumo!$H$3),IF(H898="Cancelado",OR(K898="",AND(ISNUMBER(K898),K898&gt;=B898,K898&lt;=Resumo!$H$3)),K898="")),IF(H898="Cancelado",OR(J898="",AND(ISNUMBER(J898),J898&gt;=B898)),AND(ISNUMBER(J898),J898&gt;=B898)),ISNUMBER(L898),L898&gt;=0),"OK","Revisar dados"),"Revisar dados"))</f>
      </c>
    </row>
    <row r="899">
      <c r="A899" s="13"/>
      <c r="B899" s="33" t="n"/>
      <c r="C899" s="8" t="n"/>
      <c r="D899" s="9" t="n"/>
      <c r="E899" s="10" t="n"/>
      <c r="F899" s="9" t="n"/>
      <c r="G899" s="8" t="n"/>
      <c r="H899" s="8" t="n"/>
      <c r="I899" s="8" t="n"/>
      <c r="J899" s="33" t="n"/>
      <c r="K899" s="33" t="n"/>
      <c r="L899" s="56" t="n"/>
      <c r="M899" s="34">
        <f>IF(P899&lt;&gt;"OK","",IF(H899="Cancelado","",IF(H899="Concluído",K899-B899,Resumo!$H$3-B899)))</f>
      </c>
      <c r="N899" s="13">
        <f>IF(P899="","",IF(P899&lt;&gt;"OK","Revisar dados",IF(H899="Cancelado","Cancelado",IF(H899="Concluído",IF(K899&gt;J899,"Concluído em atraso","Concluído"),IF(J899&lt;Resumo!$H$3,"Atrasado",IF(J899-Resumo!$H$3&lt;=3,"Vence em até 3 dias","No prazo"))))))</f>
      </c>
      <c r="O899" s="9" t="n"/>
      <c r="P899" s="9">
        <f>IF(COUNTA(A899:L899,O899)=0,"",IFERROR(IF(AND(A899&lt;&gt;"",COUNTIF($A$6:$A$1000,A899)=1,F899&lt;&gt;"",ISNUMBER(Resumo!$H$3),ISNUMBER(B899),B899&gt;=1,B899=INT(B899),B899&lt;=Resumo!$H$3,AND(COUNTIF(Listas!$C$6:$C$105,C899)&gt;=1,C899&lt;&gt;"",COUNTIF(Listas!$A$6:$A$105,G899)=1,G899&lt;&gt;"",OR(H899="A fazer",H899="Em andamento",H899="Aguardando cliente",H899="Aguardando pagamento",H899="Concluído",H899="Cancelado"),OR(I899="Alta",I899="Média",I899="Baixa")),IF(H899="Concluído",AND(ISNUMBER(K899),K899&gt;=B899,K899&lt;=Resumo!$H$3),IF(H899="Cancelado",OR(K899="",AND(ISNUMBER(K899),K899&gt;=B899,K899&lt;=Resumo!$H$3)),K899="")),IF(H899="Cancelado",OR(J899="",AND(ISNUMBER(J899),J899&gt;=B899)),AND(ISNUMBER(J899),J899&gt;=B899)),ISNUMBER(L899),L899&gt;=0),"OK","Revisar dados"),"Revisar dados"))</f>
      </c>
    </row>
    <row r="900">
      <c r="A900" s="6"/>
      <c r="B900" s="33" t="n"/>
      <c r="C900" s="8" t="n"/>
      <c r="D900" s="9" t="n"/>
      <c r="E900" s="10" t="n"/>
      <c r="F900" s="9" t="n"/>
      <c r="G900" s="8" t="n"/>
      <c r="H900" s="8" t="n"/>
      <c r="I900" s="8" t="n"/>
      <c r="J900" s="33" t="n"/>
      <c r="K900" s="33" t="n"/>
      <c r="L900" s="56" t="n"/>
      <c r="M900" s="32">
        <f>IF(P900&lt;&gt;"OK","",IF(H900="Cancelado","",IF(H900="Concluído",K900-B900,Resumo!$H$3-B900)))</f>
      </c>
      <c r="N900" s="6">
        <f>IF(P900="","",IF(P900&lt;&gt;"OK","Revisar dados",IF(H900="Cancelado","Cancelado",IF(H900="Concluído",IF(K900&gt;J900,"Concluído em atraso","Concluído"),IF(J900&lt;Resumo!$H$3,"Atrasado",IF(J900-Resumo!$H$3&lt;=3,"Vence em até 3 dias","No prazo"))))))</f>
      </c>
      <c r="O900" s="9" t="n"/>
      <c r="P900" s="9">
        <f>IF(COUNTA(A900:L900,O900)=0,"",IFERROR(IF(AND(A900&lt;&gt;"",COUNTIF($A$6:$A$1000,A900)=1,F900&lt;&gt;"",ISNUMBER(Resumo!$H$3),ISNUMBER(B900),B900&gt;=1,B900=INT(B900),B900&lt;=Resumo!$H$3,AND(COUNTIF(Listas!$C$6:$C$105,C900)&gt;=1,C900&lt;&gt;"",COUNTIF(Listas!$A$6:$A$105,G900)=1,G900&lt;&gt;"",OR(H900="A fazer",H900="Em andamento",H900="Aguardando cliente",H900="Aguardando pagamento",H900="Concluído",H900="Cancelado"),OR(I900="Alta",I900="Média",I900="Baixa")),IF(H900="Concluído",AND(ISNUMBER(K900),K900&gt;=B900,K900&lt;=Resumo!$H$3),IF(H900="Cancelado",OR(K900="",AND(ISNUMBER(K900),K900&gt;=B900,K900&lt;=Resumo!$H$3)),K900="")),IF(H900="Cancelado",OR(J900="",AND(ISNUMBER(J900),J900&gt;=B900)),AND(ISNUMBER(J900),J900&gt;=B900)),ISNUMBER(L900),L900&gt;=0),"OK","Revisar dados"),"Revisar dados"))</f>
      </c>
    </row>
    <row r="901">
      <c r="A901" s="13"/>
      <c r="B901" s="33" t="n"/>
      <c r="C901" s="8" t="n"/>
      <c r="D901" s="9" t="n"/>
      <c r="E901" s="10" t="n"/>
      <c r="F901" s="9" t="n"/>
      <c r="G901" s="8" t="n"/>
      <c r="H901" s="8" t="n"/>
      <c r="I901" s="8" t="n"/>
      <c r="J901" s="33" t="n"/>
      <c r="K901" s="33" t="n"/>
      <c r="L901" s="56" t="n"/>
      <c r="M901" s="34">
        <f>IF(P901&lt;&gt;"OK","",IF(H901="Cancelado","",IF(H901="Concluído",K901-B901,Resumo!$H$3-B901)))</f>
      </c>
      <c r="N901" s="13">
        <f>IF(P901="","",IF(P901&lt;&gt;"OK","Revisar dados",IF(H901="Cancelado","Cancelado",IF(H901="Concluído",IF(K901&gt;J901,"Concluído em atraso","Concluído"),IF(J901&lt;Resumo!$H$3,"Atrasado",IF(J901-Resumo!$H$3&lt;=3,"Vence em até 3 dias","No prazo"))))))</f>
      </c>
      <c r="O901" s="9" t="n"/>
      <c r="P901" s="9">
        <f>IF(COUNTA(A901:L901,O901)=0,"",IFERROR(IF(AND(A901&lt;&gt;"",COUNTIF($A$6:$A$1000,A901)=1,F901&lt;&gt;"",ISNUMBER(Resumo!$H$3),ISNUMBER(B901),B901&gt;=1,B901=INT(B901),B901&lt;=Resumo!$H$3,AND(COUNTIF(Listas!$C$6:$C$105,C901)&gt;=1,C901&lt;&gt;"",COUNTIF(Listas!$A$6:$A$105,G901)=1,G901&lt;&gt;"",OR(H901="A fazer",H901="Em andamento",H901="Aguardando cliente",H901="Aguardando pagamento",H901="Concluído",H901="Cancelado"),OR(I901="Alta",I901="Média",I901="Baixa")),IF(H901="Concluído",AND(ISNUMBER(K901),K901&gt;=B901,K901&lt;=Resumo!$H$3),IF(H901="Cancelado",OR(K901="",AND(ISNUMBER(K901),K901&gt;=B901,K901&lt;=Resumo!$H$3)),K901="")),IF(H901="Cancelado",OR(J901="",AND(ISNUMBER(J901),J901&gt;=B901)),AND(ISNUMBER(J901),J901&gt;=B901)),ISNUMBER(L901),L901&gt;=0),"OK","Revisar dados"),"Revisar dados"))</f>
      </c>
    </row>
    <row r="902">
      <c r="A902" s="6"/>
      <c r="B902" s="33" t="n"/>
      <c r="C902" s="8" t="n"/>
      <c r="D902" s="9" t="n"/>
      <c r="E902" s="10" t="n"/>
      <c r="F902" s="9" t="n"/>
      <c r="G902" s="8" t="n"/>
      <c r="H902" s="8" t="n"/>
      <c r="I902" s="8" t="n"/>
      <c r="J902" s="33" t="n"/>
      <c r="K902" s="33" t="n"/>
      <c r="L902" s="56" t="n"/>
      <c r="M902" s="32">
        <f>IF(P902&lt;&gt;"OK","",IF(H902="Cancelado","",IF(H902="Concluído",K902-B902,Resumo!$H$3-B902)))</f>
      </c>
      <c r="N902" s="6">
        <f>IF(P902="","",IF(P902&lt;&gt;"OK","Revisar dados",IF(H902="Cancelado","Cancelado",IF(H902="Concluído",IF(K902&gt;J902,"Concluído em atraso","Concluído"),IF(J902&lt;Resumo!$H$3,"Atrasado",IF(J902-Resumo!$H$3&lt;=3,"Vence em até 3 dias","No prazo"))))))</f>
      </c>
      <c r="O902" s="9" t="n"/>
      <c r="P902" s="9">
        <f>IF(COUNTA(A902:L902,O902)=0,"",IFERROR(IF(AND(A902&lt;&gt;"",COUNTIF($A$6:$A$1000,A902)=1,F902&lt;&gt;"",ISNUMBER(Resumo!$H$3),ISNUMBER(B902),B902&gt;=1,B902=INT(B902),B902&lt;=Resumo!$H$3,AND(COUNTIF(Listas!$C$6:$C$105,C902)&gt;=1,C902&lt;&gt;"",COUNTIF(Listas!$A$6:$A$105,G902)=1,G902&lt;&gt;"",OR(H902="A fazer",H902="Em andamento",H902="Aguardando cliente",H902="Aguardando pagamento",H902="Concluído",H902="Cancelado"),OR(I902="Alta",I902="Média",I902="Baixa")),IF(H902="Concluído",AND(ISNUMBER(K902),K902&gt;=B902,K902&lt;=Resumo!$H$3),IF(H902="Cancelado",OR(K902="",AND(ISNUMBER(K902),K902&gt;=B902,K902&lt;=Resumo!$H$3)),K902="")),IF(H902="Cancelado",OR(J902="",AND(ISNUMBER(J902),J902&gt;=B902)),AND(ISNUMBER(J902),J902&gt;=B902)),ISNUMBER(L902),L902&gt;=0),"OK","Revisar dados"),"Revisar dados"))</f>
      </c>
    </row>
    <row r="903">
      <c r="A903" s="13"/>
      <c r="B903" s="33" t="n"/>
      <c r="C903" s="8" t="n"/>
      <c r="D903" s="9" t="n"/>
      <c r="E903" s="10" t="n"/>
      <c r="F903" s="9" t="n"/>
      <c r="G903" s="8" t="n"/>
      <c r="H903" s="8" t="n"/>
      <c r="I903" s="8" t="n"/>
      <c r="J903" s="33" t="n"/>
      <c r="K903" s="33" t="n"/>
      <c r="L903" s="56" t="n"/>
      <c r="M903" s="34">
        <f>IF(P903&lt;&gt;"OK","",IF(H903="Cancelado","",IF(H903="Concluído",K903-B903,Resumo!$H$3-B903)))</f>
      </c>
      <c r="N903" s="13">
        <f>IF(P903="","",IF(P903&lt;&gt;"OK","Revisar dados",IF(H903="Cancelado","Cancelado",IF(H903="Concluído",IF(K903&gt;J903,"Concluído em atraso","Concluído"),IF(J903&lt;Resumo!$H$3,"Atrasado",IF(J903-Resumo!$H$3&lt;=3,"Vence em até 3 dias","No prazo"))))))</f>
      </c>
      <c r="O903" s="9" t="n"/>
      <c r="P903" s="9">
        <f>IF(COUNTA(A903:L903,O903)=0,"",IFERROR(IF(AND(A903&lt;&gt;"",COUNTIF($A$6:$A$1000,A903)=1,F903&lt;&gt;"",ISNUMBER(Resumo!$H$3),ISNUMBER(B903),B903&gt;=1,B903=INT(B903),B903&lt;=Resumo!$H$3,AND(COUNTIF(Listas!$C$6:$C$105,C903)&gt;=1,C903&lt;&gt;"",COUNTIF(Listas!$A$6:$A$105,G903)=1,G903&lt;&gt;"",OR(H903="A fazer",H903="Em andamento",H903="Aguardando cliente",H903="Aguardando pagamento",H903="Concluído",H903="Cancelado"),OR(I903="Alta",I903="Média",I903="Baixa")),IF(H903="Concluído",AND(ISNUMBER(K903),K903&gt;=B903,K903&lt;=Resumo!$H$3),IF(H903="Cancelado",OR(K903="",AND(ISNUMBER(K903),K903&gt;=B903,K903&lt;=Resumo!$H$3)),K903="")),IF(H903="Cancelado",OR(J903="",AND(ISNUMBER(J903),J903&gt;=B903)),AND(ISNUMBER(J903),J903&gt;=B903)),ISNUMBER(L903),L903&gt;=0),"OK","Revisar dados"),"Revisar dados"))</f>
      </c>
    </row>
    <row r="904">
      <c r="A904" s="6"/>
      <c r="B904" s="33" t="n"/>
      <c r="C904" s="8" t="n"/>
      <c r="D904" s="9" t="n"/>
      <c r="E904" s="10" t="n"/>
      <c r="F904" s="9" t="n"/>
      <c r="G904" s="8" t="n"/>
      <c r="H904" s="8" t="n"/>
      <c r="I904" s="8" t="n"/>
      <c r="J904" s="33" t="n"/>
      <c r="K904" s="33" t="n"/>
      <c r="L904" s="56" t="n"/>
      <c r="M904" s="32">
        <f>IF(P904&lt;&gt;"OK","",IF(H904="Cancelado","",IF(H904="Concluído",K904-B904,Resumo!$H$3-B904)))</f>
      </c>
      <c r="N904" s="6">
        <f>IF(P904="","",IF(P904&lt;&gt;"OK","Revisar dados",IF(H904="Cancelado","Cancelado",IF(H904="Concluído",IF(K904&gt;J904,"Concluído em atraso","Concluído"),IF(J904&lt;Resumo!$H$3,"Atrasado",IF(J904-Resumo!$H$3&lt;=3,"Vence em até 3 dias","No prazo"))))))</f>
      </c>
      <c r="O904" s="9" t="n"/>
      <c r="P904" s="9">
        <f>IF(COUNTA(A904:L904,O904)=0,"",IFERROR(IF(AND(A904&lt;&gt;"",COUNTIF($A$6:$A$1000,A904)=1,F904&lt;&gt;"",ISNUMBER(Resumo!$H$3),ISNUMBER(B904),B904&gt;=1,B904=INT(B904),B904&lt;=Resumo!$H$3,AND(COUNTIF(Listas!$C$6:$C$105,C904)&gt;=1,C904&lt;&gt;"",COUNTIF(Listas!$A$6:$A$105,G904)=1,G904&lt;&gt;"",OR(H904="A fazer",H904="Em andamento",H904="Aguardando cliente",H904="Aguardando pagamento",H904="Concluído",H904="Cancelado"),OR(I904="Alta",I904="Média",I904="Baixa")),IF(H904="Concluído",AND(ISNUMBER(K904),K904&gt;=B904,K904&lt;=Resumo!$H$3),IF(H904="Cancelado",OR(K904="",AND(ISNUMBER(K904),K904&gt;=B904,K904&lt;=Resumo!$H$3)),K904="")),IF(H904="Cancelado",OR(J904="",AND(ISNUMBER(J904),J904&gt;=B904)),AND(ISNUMBER(J904),J904&gt;=B904)),ISNUMBER(L904),L904&gt;=0),"OK","Revisar dados"),"Revisar dados"))</f>
      </c>
    </row>
    <row r="905">
      <c r="A905" s="13"/>
      <c r="B905" s="33" t="n"/>
      <c r="C905" s="8" t="n"/>
      <c r="D905" s="9" t="n"/>
      <c r="E905" s="10" t="n"/>
      <c r="F905" s="9" t="n"/>
      <c r="G905" s="8" t="n"/>
      <c r="H905" s="8" t="n"/>
      <c r="I905" s="8" t="n"/>
      <c r="J905" s="33" t="n"/>
      <c r="K905" s="33" t="n"/>
      <c r="L905" s="56" t="n"/>
      <c r="M905" s="34">
        <f>IF(P905&lt;&gt;"OK","",IF(H905="Cancelado","",IF(H905="Concluído",K905-B905,Resumo!$H$3-B905)))</f>
      </c>
      <c r="N905" s="13">
        <f>IF(P905="","",IF(P905&lt;&gt;"OK","Revisar dados",IF(H905="Cancelado","Cancelado",IF(H905="Concluído",IF(K905&gt;J905,"Concluído em atraso","Concluído"),IF(J905&lt;Resumo!$H$3,"Atrasado",IF(J905-Resumo!$H$3&lt;=3,"Vence em até 3 dias","No prazo"))))))</f>
      </c>
      <c r="O905" s="9" t="n"/>
      <c r="P905" s="9">
        <f>IF(COUNTA(A905:L905,O905)=0,"",IFERROR(IF(AND(A905&lt;&gt;"",COUNTIF($A$6:$A$1000,A905)=1,F905&lt;&gt;"",ISNUMBER(Resumo!$H$3),ISNUMBER(B905),B905&gt;=1,B905=INT(B905),B905&lt;=Resumo!$H$3,AND(COUNTIF(Listas!$C$6:$C$105,C905)&gt;=1,C905&lt;&gt;"",COUNTIF(Listas!$A$6:$A$105,G905)=1,G905&lt;&gt;"",OR(H905="A fazer",H905="Em andamento",H905="Aguardando cliente",H905="Aguardando pagamento",H905="Concluído",H905="Cancelado"),OR(I905="Alta",I905="Média",I905="Baixa")),IF(H905="Concluído",AND(ISNUMBER(K905),K905&gt;=B905,K905&lt;=Resumo!$H$3),IF(H905="Cancelado",OR(K905="",AND(ISNUMBER(K905),K905&gt;=B905,K905&lt;=Resumo!$H$3)),K905="")),IF(H905="Cancelado",OR(J905="",AND(ISNUMBER(J905),J905&gt;=B905)),AND(ISNUMBER(J905),J905&gt;=B905)),ISNUMBER(L905),L905&gt;=0),"OK","Revisar dados"),"Revisar dados"))</f>
      </c>
    </row>
    <row r="906">
      <c r="A906" s="6"/>
      <c r="B906" s="33" t="n"/>
      <c r="C906" s="8" t="n"/>
      <c r="D906" s="9" t="n"/>
      <c r="E906" s="10" t="n"/>
      <c r="F906" s="9" t="n"/>
      <c r="G906" s="8" t="n"/>
      <c r="H906" s="8" t="n"/>
      <c r="I906" s="8" t="n"/>
      <c r="J906" s="33" t="n"/>
      <c r="K906" s="33" t="n"/>
      <c r="L906" s="56" t="n"/>
      <c r="M906" s="32">
        <f>IF(P906&lt;&gt;"OK","",IF(H906="Cancelado","",IF(H906="Concluído",K906-B906,Resumo!$H$3-B906)))</f>
      </c>
      <c r="N906" s="6">
        <f>IF(P906="","",IF(P906&lt;&gt;"OK","Revisar dados",IF(H906="Cancelado","Cancelado",IF(H906="Concluído",IF(K906&gt;J906,"Concluído em atraso","Concluído"),IF(J906&lt;Resumo!$H$3,"Atrasado",IF(J906-Resumo!$H$3&lt;=3,"Vence em até 3 dias","No prazo"))))))</f>
      </c>
      <c r="O906" s="9" t="n"/>
      <c r="P906" s="9">
        <f>IF(COUNTA(A906:L906,O906)=0,"",IFERROR(IF(AND(A906&lt;&gt;"",COUNTIF($A$6:$A$1000,A906)=1,F906&lt;&gt;"",ISNUMBER(Resumo!$H$3),ISNUMBER(B906),B906&gt;=1,B906=INT(B906),B906&lt;=Resumo!$H$3,AND(COUNTIF(Listas!$C$6:$C$105,C906)&gt;=1,C906&lt;&gt;"",COUNTIF(Listas!$A$6:$A$105,G906)=1,G906&lt;&gt;"",OR(H906="A fazer",H906="Em andamento",H906="Aguardando cliente",H906="Aguardando pagamento",H906="Concluído",H906="Cancelado"),OR(I906="Alta",I906="Média",I906="Baixa")),IF(H906="Concluído",AND(ISNUMBER(K906),K906&gt;=B906,K906&lt;=Resumo!$H$3),IF(H906="Cancelado",OR(K906="",AND(ISNUMBER(K906),K906&gt;=B906,K906&lt;=Resumo!$H$3)),K906="")),IF(H906="Cancelado",OR(J906="",AND(ISNUMBER(J906),J906&gt;=B906)),AND(ISNUMBER(J906),J906&gt;=B906)),ISNUMBER(L906),L906&gt;=0),"OK","Revisar dados"),"Revisar dados"))</f>
      </c>
    </row>
    <row r="907">
      <c r="A907" s="13"/>
      <c r="B907" s="33" t="n"/>
      <c r="C907" s="8" t="n"/>
      <c r="D907" s="9" t="n"/>
      <c r="E907" s="10" t="n"/>
      <c r="F907" s="9" t="n"/>
      <c r="G907" s="8" t="n"/>
      <c r="H907" s="8" t="n"/>
      <c r="I907" s="8" t="n"/>
      <c r="J907" s="33" t="n"/>
      <c r="K907" s="33" t="n"/>
      <c r="L907" s="56" t="n"/>
      <c r="M907" s="34">
        <f>IF(P907&lt;&gt;"OK","",IF(H907="Cancelado","",IF(H907="Concluído",K907-B907,Resumo!$H$3-B907)))</f>
      </c>
      <c r="N907" s="13">
        <f>IF(P907="","",IF(P907&lt;&gt;"OK","Revisar dados",IF(H907="Cancelado","Cancelado",IF(H907="Concluído",IF(K907&gt;J907,"Concluído em atraso","Concluído"),IF(J907&lt;Resumo!$H$3,"Atrasado",IF(J907-Resumo!$H$3&lt;=3,"Vence em até 3 dias","No prazo"))))))</f>
      </c>
      <c r="O907" s="9" t="n"/>
      <c r="P907" s="9">
        <f>IF(COUNTA(A907:L907,O907)=0,"",IFERROR(IF(AND(A907&lt;&gt;"",COUNTIF($A$6:$A$1000,A907)=1,F907&lt;&gt;"",ISNUMBER(Resumo!$H$3),ISNUMBER(B907),B907&gt;=1,B907=INT(B907),B907&lt;=Resumo!$H$3,AND(COUNTIF(Listas!$C$6:$C$105,C907)&gt;=1,C907&lt;&gt;"",COUNTIF(Listas!$A$6:$A$105,G907)=1,G907&lt;&gt;"",OR(H907="A fazer",H907="Em andamento",H907="Aguardando cliente",H907="Aguardando pagamento",H907="Concluído",H907="Cancelado"),OR(I907="Alta",I907="Média",I907="Baixa")),IF(H907="Concluído",AND(ISNUMBER(K907),K907&gt;=B907,K907&lt;=Resumo!$H$3),IF(H907="Cancelado",OR(K907="",AND(ISNUMBER(K907),K907&gt;=B907,K907&lt;=Resumo!$H$3)),K907="")),IF(H907="Cancelado",OR(J907="",AND(ISNUMBER(J907),J907&gt;=B907)),AND(ISNUMBER(J907),J907&gt;=B907)),ISNUMBER(L907),L907&gt;=0),"OK","Revisar dados"),"Revisar dados"))</f>
      </c>
    </row>
    <row r="908">
      <c r="A908" s="6"/>
      <c r="B908" s="33" t="n"/>
      <c r="C908" s="8" t="n"/>
      <c r="D908" s="9" t="n"/>
      <c r="E908" s="10" t="n"/>
      <c r="F908" s="9" t="n"/>
      <c r="G908" s="8" t="n"/>
      <c r="H908" s="8" t="n"/>
      <c r="I908" s="8" t="n"/>
      <c r="J908" s="33" t="n"/>
      <c r="K908" s="33" t="n"/>
      <c r="L908" s="56" t="n"/>
      <c r="M908" s="32">
        <f>IF(P908&lt;&gt;"OK","",IF(H908="Cancelado","",IF(H908="Concluído",K908-B908,Resumo!$H$3-B908)))</f>
      </c>
      <c r="N908" s="6">
        <f>IF(P908="","",IF(P908&lt;&gt;"OK","Revisar dados",IF(H908="Cancelado","Cancelado",IF(H908="Concluído",IF(K908&gt;J908,"Concluído em atraso","Concluído"),IF(J908&lt;Resumo!$H$3,"Atrasado",IF(J908-Resumo!$H$3&lt;=3,"Vence em até 3 dias","No prazo"))))))</f>
      </c>
      <c r="O908" s="9" t="n"/>
      <c r="P908" s="9">
        <f>IF(COUNTA(A908:L908,O908)=0,"",IFERROR(IF(AND(A908&lt;&gt;"",COUNTIF($A$6:$A$1000,A908)=1,F908&lt;&gt;"",ISNUMBER(Resumo!$H$3),ISNUMBER(B908),B908&gt;=1,B908=INT(B908),B908&lt;=Resumo!$H$3,AND(COUNTIF(Listas!$C$6:$C$105,C908)&gt;=1,C908&lt;&gt;"",COUNTIF(Listas!$A$6:$A$105,G908)=1,G908&lt;&gt;"",OR(H908="A fazer",H908="Em andamento",H908="Aguardando cliente",H908="Aguardando pagamento",H908="Concluído",H908="Cancelado"),OR(I908="Alta",I908="Média",I908="Baixa")),IF(H908="Concluído",AND(ISNUMBER(K908),K908&gt;=B908,K908&lt;=Resumo!$H$3),IF(H908="Cancelado",OR(K908="",AND(ISNUMBER(K908),K908&gt;=B908,K908&lt;=Resumo!$H$3)),K908="")),IF(H908="Cancelado",OR(J908="",AND(ISNUMBER(J908),J908&gt;=B908)),AND(ISNUMBER(J908),J908&gt;=B908)),ISNUMBER(L908),L908&gt;=0),"OK","Revisar dados"),"Revisar dados"))</f>
      </c>
    </row>
    <row r="909">
      <c r="A909" s="13"/>
      <c r="B909" s="33" t="n"/>
      <c r="C909" s="8" t="n"/>
      <c r="D909" s="9" t="n"/>
      <c r="E909" s="10" t="n"/>
      <c r="F909" s="9" t="n"/>
      <c r="G909" s="8" t="n"/>
      <c r="H909" s="8" t="n"/>
      <c r="I909" s="8" t="n"/>
      <c r="J909" s="33" t="n"/>
      <c r="K909" s="33" t="n"/>
      <c r="L909" s="56" t="n"/>
      <c r="M909" s="34">
        <f>IF(P909&lt;&gt;"OK","",IF(H909="Cancelado","",IF(H909="Concluído",K909-B909,Resumo!$H$3-B909)))</f>
      </c>
      <c r="N909" s="13">
        <f>IF(P909="","",IF(P909&lt;&gt;"OK","Revisar dados",IF(H909="Cancelado","Cancelado",IF(H909="Concluído",IF(K909&gt;J909,"Concluído em atraso","Concluído"),IF(J909&lt;Resumo!$H$3,"Atrasado",IF(J909-Resumo!$H$3&lt;=3,"Vence em até 3 dias","No prazo"))))))</f>
      </c>
      <c r="O909" s="9" t="n"/>
      <c r="P909" s="9">
        <f>IF(COUNTA(A909:L909,O909)=0,"",IFERROR(IF(AND(A909&lt;&gt;"",COUNTIF($A$6:$A$1000,A909)=1,F909&lt;&gt;"",ISNUMBER(Resumo!$H$3),ISNUMBER(B909),B909&gt;=1,B909=INT(B909),B909&lt;=Resumo!$H$3,AND(COUNTIF(Listas!$C$6:$C$105,C909)&gt;=1,C909&lt;&gt;"",COUNTIF(Listas!$A$6:$A$105,G909)=1,G909&lt;&gt;"",OR(H909="A fazer",H909="Em andamento",H909="Aguardando cliente",H909="Aguardando pagamento",H909="Concluído",H909="Cancelado"),OR(I909="Alta",I909="Média",I909="Baixa")),IF(H909="Concluído",AND(ISNUMBER(K909),K909&gt;=B909,K909&lt;=Resumo!$H$3),IF(H909="Cancelado",OR(K909="",AND(ISNUMBER(K909),K909&gt;=B909,K909&lt;=Resumo!$H$3)),K909="")),IF(H909="Cancelado",OR(J909="",AND(ISNUMBER(J909),J909&gt;=B909)),AND(ISNUMBER(J909),J909&gt;=B909)),ISNUMBER(L909),L909&gt;=0),"OK","Revisar dados"),"Revisar dados"))</f>
      </c>
    </row>
    <row r="910">
      <c r="A910" s="6"/>
      <c r="B910" s="33" t="n"/>
      <c r="C910" s="8" t="n"/>
      <c r="D910" s="9" t="n"/>
      <c r="E910" s="10" t="n"/>
      <c r="F910" s="9" t="n"/>
      <c r="G910" s="8" t="n"/>
      <c r="H910" s="8" t="n"/>
      <c r="I910" s="8" t="n"/>
      <c r="J910" s="33" t="n"/>
      <c r="K910" s="33" t="n"/>
      <c r="L910" s="56" t="n"/>
      <c r="M910" s="32">
        <f>IF(P910&lt;&gt;"OK","",IF(H910="Cancelado","",IF(H910="Concluído",K910-B910,Resumo!$H$3-B910)))</f>
      </c>
      <c r="N910" s="6">
        <f>IF(P910="","",IF(P910&lt;&gt;"OK","Revisar dados",IF(H910="Cancelado","Cancelado",IF(H910="Concluído",IF(K910&gt;J910,"Concluído em atraso","Concluído"),IF(J910&lt;Resumo!$H$3,"Atrasado",IF(J910-Resumo!$H$3&lt;=3,"Vence em até 3 dias","No prazo"))))))</f>
      </c>
      <c r="O910" s="9" t="n"/>
      <c r="P910" s="9">
        <f>IF(COUNTA(A910:L910,O910)=0,"",IFERROR(IF(AND(A910&lt;&gt;"",COUNTIF($A$6:$A$1000,A910)=1,F910&lt;&gt;"",ISNUMBER(Resumo!$H$3),ISNUMBER(B910),B910&gt;=1,B910=INT(B910),B910&lt;=Resumo!$H$3,AND(COUNTIF(Listas!$C$6:$C$105,C910)&gt;=1,C910&lt;&gt;"",COUNTIF(Listas!$A$6:$A$105,G910)=1,G910&lt;&gt;"",OR(H910="A fazer",H910="Em andamento",H910="Aguardando cliente",H910="Aguardando pagamento",H910="Concluído",H910="Cancelado"),OR(I910="Alta",I910="Média",I910="Baixa")),IF(H910="Concluído",AND(ISNUMBER(K910),K910&gt;=B910,K910&lt;=Resumo!$H$3),IF(H910="Cancelado",OR(K910="",AND(ISNUMBER(K910),K910&gt;=B910,K910&lt;=Resumo!$H$3)),K910="")),IF(H910="Cancelado",OR(J910="",AND(ISNUMBER(J910),J910&gt;=B910)),AND(ISNUMBER(J910),J910&gt;=B910)),ISNUMBER(L910),L910&gt;=0),"OK","Revisar dados"),"Revisar dados"))</f>
      </c>
    </row>
    <row r="911">
      <c r="A911" s="13"/>
      <c r="B911" s="33" t="n"/>
      <c r="C911" s="8" t="n"/>
      <c r="D911" s="9" t="n"/>
      <c r="E911" s="10" t="n"/>
      <c r="F911" s="9" t="n"/>
      <c r="G911" s="8" t="n"/>
      <c r="H911" s="8" t="n"/>
      <c r="I911" s="8" t="n"/>
      <c r="J911" s="33" t="n"/>
      <c r="K911" s="33" t="n"/>
      <c r="L911" s="56" t="n"/>
      <c r="M911" s="34">
        <f>IF(P911&lt;&gt;"OK","",IF(H911="Cancelado","",IF(H911="Concluído",K911-B911,Resumo!$H$3-B911)))</f>
      </c>
      <c r="N911" s="13">
        <f>IF(P911="","",IF(P911&lt;&gt;"OK","Revisar dados",IF(H911="Cancelado","Cancelado",IF(H911="Concluído",IF(K911&gt;J911,"Concluído em atraso","Concluído"),IF(J911&lt;Resumo!$H$3,"Atrasado",IF(J911-Resumo!$H$3&lt;=3,"Vence em até 3 dias","No prazo"))))))</f>
      </c>
      <c r="O911" s="9" t="n"/>
      <c r="P911" s="9">
        <f>IF(COUNTA(A911:L911,O911)=0,"",IFERROR(IF(AND(A911&lt;&gt;"",COUNTIF($A$6:$A$1000,A911)=1,F911&lt;&gt;"",ISNUMBER(Resumo!$H$3),ISNUMBER(B911),B911&gt;=1,B911=INT(B911),B911&lt;=Resumo!$H$3,AND(COUNTIF(Listas!$C$6:$C$105,C911)&gt;=1,C911&lt;&gt;"",COUNTIF(Listas!$A$6:$A$105,G911)=1,G911&lt;&gt;"",OR(H911="A fazer",H911="Em andamento",H911="Aguardando cliente",H911="Aguardando pagamento",H911="Concluído",H911="Cancelado"),OR(I911="Alta",I911="Média",I911="Baixa")),IF(H911="Concluído",AND(ISNUMBER(K911),K911&gt;=B911,K911&lt;=Resumo!$H$3),IF(H911="Cancelado",OR(K911="",AND(ISNUMBER(K911),K911&gt;=B911,K911&lt;=Resumo!$H$3)),K911="")),IF(H911="Cancelado",OR(J911="",AND(ISNUMBER(J911),J911&gt;=B911)),AND(ISNUMBER(J911),J911&gt;=B911)),ISNUMBER(L911),L911&gt;=0),"OK","Revisar dados"),"Revisar dados"))</f>
      </c>
    </row>
    <row r="912">
      <c r="A912" s="6"/>
      <c r="B912" s="33" t="n"/>
      <c r="C912" s="8" t="n"/>
      <c r="D912" s="9" t="n"/>
      <c r="E912" s="10" t="n"/>
      <c r="F912" s="9" t="n"/>
      <c r="G912" s="8" t="n"/>
      <c r="H912" s="8" t="n"/>
      <c r="I912" s="8" t="n"/>
      <c r="J912" s="33" t="n"/>
      <c r="K912" s="33" t="n"/>
      <c r="L912" s="56" t="n"/>
      <c r="M912" s="32">
        <f>IF(P912&lt;&gt;"OK","",IF(H912="Cancelado","",IF(H912="Concluído",K912-B912,Resumo!$H$3-B912)))</f>
      </c>
      <c r="N912" s="6">
        <f>IF(P912="","",IF(P912&lt;&gt;"OK","Revisar dados",IF(H912="Cancelado","Cancelado",IF(H912="Concluído",IF(K912&gt;J912,"Concluído em atraso","Concluído"),IF(J912&lt;Resumo!$H$3,"Atrasado",IF(J912-Resumo!$H$3&lt;=3,"Vence em até 3 dias","No prazo"))))))</f>
      </c>
      <c r="O912" s="9" t="n"/>
      <c r="P912" s="9">
        <f>IF(COUNTA(A912:L912,O912)=0,"",IFERROR(IF(AND(A912&lt;&gt;"",COUNTIF($A$6:$A$1000,A912)=1,F912&lt;&gt;"",ISNUMBER(Resumo!$H$3),ISNUMBER(B912),B912&gt;=1,B912=INT(B912),B912&lt;=Resumo!$H$3,AND(COUNTIF(Listas!$C$6:$C$105,C912)&gt;=1,C912&lt;&gt;"",COUNTIF(Listas!$A$6:$A$105,G912)=1,G912&lt;&gt;"",OR(H912="A fazer",H912="Em andamento",H912="Aguardando cliente",H912="Aguardando pagamento",H912="Concluído",H912="Cancelado"),OR(I912="Alta",I912="Média",I912="Baixa")),IF(H912="Concluído",AND(ISNUMBER(K912),K912&gt;=B912,K912&lt;=Resumo!$H$3),IF(H912="Cancelado",OR(K912="",AND(ISNUMBER(K912),K912&gt;=B912,K912&lt;=Resumo!$H$3)),K912="")),IF(H912="Cancelado",OR(J912="",AND(ISNUMBER(J912),J912&gt;=B912)),AND(ISNUMBER(J912),J912&gt;=B912)),ISNUMBER(L912),L912&gt;=0),"OK","Revisar dados"),"Revisar dados"))</f>
      </c>
    </row>
    <row r="913">
      <c r="A913" s="13"/>
      <c r="B913" s="33" t="n"/>
      <c r="C913" s="8" t="n"/>
      <c r="D913" s="9" t="n"/>
      <c r="E913" s="10" t="n"/>
      <c r="F913" s="9" t="n"/>
      <c r="G913" s="8" t="n"/>
      <c r="H913" s="8" t="n"/>
      <c r="I913" s="8" t="n"/>
      <c r="J913" s="33" t="n"/>
      <c r="K913" s="33" t="n"/>
      <c r="L913" s="56" t="n"/>
      <c r="M913" s="34">
        <f>IF(P913&lt;&gt;"OK","",IF(H913="Cancelado","",IF(H913="Concluído",K913-B913,Resumo!$H$3-B913)))</f>
      </c>
      <c r="N913" s="13">
        <f>IF(P913="","",IF(P913&lt;&gt;"OK","Revisar dados",IF(H913="Cancelado","Cancelado",IF(H913="Concluído",IF(K913&gt;J913,"Concluído em atraso","Concluído"),IF(J913&lt;Resumo!$H$3,"Atrasado",IF(J913-Resumo!$H$3&lt;=3,"Vence em até 3 dias","No prazo"))))))</f>
      </c>
      <c r="O913" s="9" t="n"/>
      <c r="P913" s="9">
        <f>IF(COUNTA(A913:L913,O913)=0,"",IFERROR(IF(AND(A913&lt;&gt;"",COUNTIF($A$6:$A$1000,A913)=1,F913&lt;&gt;"",ISNUMBER(Resumo!$H$3),ISNUMBER(B913),B913&gt;=1,B913=INT(B913),B913&lt;=Resumo!$H$3,AND(COUNTIF(Listas!$C$6:$C$105,C913)&gt;=1,C913&lt;&gt;"",COUNTIF(Listas!$A$6:$A$105,G913)=1,G913&lt;&gt;"",OR(H913="A fazer",H913="Em andamento",H913="Aguardando cliente",H913="Aguardando pagamento",H913="Concluído",H913="Cancelado"),OR(I913="Alta",I913="Média",I913="Baixa")),IF(H913="Concluído",AND(ISNUMBER(K913),K913&gt;=B913,K913&lt;=Resumo!$H$3),IF(H913="Cancelado",OR(K913="",AND(ISNUMBER(K913),K913&gt;=B913,K913&lt;=Resumo!$H$3)),K913="")),IF(H913="Cancelado",OR(J913="",AND(ISNUMBER(J913),J913&gt;=B913)),AND(ISNUMBER(J913),J913&gt;=B913)),ISNUMBER(L913),L913&gt;=0),"OK","Revisar dados"),"Revisar dados"))</f>
      </c>
    </row>
    <row r="914">
      <c r="A914" s="6"/>
      <c r="B914" s="33" t="n"/>
      <c r="C914" s="8" t="n"/>
      <c r="D914" s="9" t="n"/>
      <c r="E914" s="10" t="n"/>
      <c r="F914" s="9" t="n"/>
      <c r="G914" s="8" t="n"/>
      <c r="H914" s="8" t="n"/>
      <c r="I914" s="8" t="n"/>
      <c r="J914" s="33" t="n"/>
      <c r="K914" s="33" t="n"/>
      <c r="L914" s="56" t="n"/>
      <c r="M914" s="32">
        <f>IF(P914&lt;&gt;"OK","",IF(H914="Cancelado","",IF(H914="Concluído",K914-B914,Resumo!$H$3-B914)))</f>
      </c>
      <c r="N914" s="6">
        <f>IF(P914="","",IF(P914&lt;&gt;"OK","Revisar dados",IF(H914="Cancelado","Cancelado",IF(H914="Concluído",IF(K914&gt;J914,"Concluído em atraso","Concluído"),IF(J914&lt;Resumo!$H$3,"Atrasado",IF(J914-Resumo!$H$3&lt;=3,"Vence em até 3 dias","No prazo"))))))</f>
      </c>
      <c r="O914" s="9" t="n"/>
      <c r="P914" s="9">
        <f>IF(COUNTA(A914:L914,O914)=0,"",IFERROR(IF(AND(A914&lt;&gt;"",COUNTIF($A$6:$A$1000,A914)=1,F914&lt;&gt;"",ISNUMBER(Resumo!$H$3),ISNUMBER(B914),B914&gt;=1,B914=INT(B914),B914&lt;=Resumo!$H$3,AND(COUNTIF(Listas!$C$6:$C$105,C914)&gt;=1,C914&lt;&gt;"",COUNTIF(Listas!$A$6:$A$105,G914)=1,G914&lt;&gt;"",OR(H914="A fazer",H914="Em andamento",H914="Aguardando cliente",H914="Aguardando pagamento",H914="Concluído",H914="Cancelado"),OR(I914="Alta",I914="Média",I914="Baixa")),IF(H914="Concluído",AND(ISNUMBER(K914),K914&gt;=B914,K914&lt;=Resumo!$H$3),IF(H914="Cancelado",OR(K914="",AND(ISNUMBER(K914),K914&gt;=B914,K914&lt;=Resumo!$H$3)),K914="")),IF(H914="Cancelado",OR(J914="",AND(ISNUMBER(J914),J914&gt;=B914)),AND(ISNUMBER(J914),J914&gt;=B914)),ISNUMBER(L914),L914&gt;=0),"OK","Revisar dados"),"Revisar dados"))</f>
      </c>
    </row>
    <row r="915">
      <c r="A915" s="13"/>
      <c r="B915" s="33" t="n"/>
      <c r="C915" s="8" t="n"/>
      <c r="D915" s="9" t="n"/>
      <c r="E915" s="10" t="n"/>
      <c r="F915" s="9" t="n"/>
      <c r="G915" s="8" t="n"/>
      <c r="H915" s="8" t="n"/>
      <c r="I915" s="8" t="n"/>
      <c r="J915" s="33" t="n"/>
      <c r="K915" s="33" t="n"/>
      <c r="L915" s="56" t="n"/>
      <c r="M915" s="34">
        <f>IF(P915&lt;&gt;"OK","",IF(H915="Cancelado","",IF(H915="Concluído",K915-B915,Resumo!$H$3-B915)))</f>
      </c>
      <c r="N915" s="13">
        <f>IF(P915="","",IF(P915&lt;&gt;"OK","Revisar dados",IF(H915="Cancelado","Cancelado",IF(H915="Concluído",IF(K915&gt;J915,"Concluído em atraso","Concluído"),IF(J915&lt;Resumo!$H$3,"Atrasado",IF(J915-Resumo!$H$3&lt;=3,"Vence em até 3 dias","No prazo"))))))</f>
      </c>
      <c r="O915" s="9" t="n"/>
      <c r="P915" s="9">
        <f>IF(COUNTA(A915:L915,O915)=0,"",IFERROR(IF(AND(A915&lt;&gt;"",COUNTIF($A$6:$A$1000,A915)=1,F915&lt;&gt;"",ISNUMBER(Resumo!$H$3),ISNUMBER(B915),B915&gt;=1,B915=INT(B915),B915&lt;=Resumo!$H$3,AND(COUNTIF(Listas!$C$6:$C$105,C915)&gt;=1,C915&lt;&gt;"",COUNTIF(Listas!$A$6:$A$105,G915)=1,G915&lt;&gt;"",OR(H915="A fazer",H915="Em andamento",H915="Aguardando cliente",H915="Aguardando pagamento",H915="Concluído",H915="Cancelado"),OR(I915="Alta",I915="Média",I915="Baixa")),IF(H915="Concluído",AND(ISNUMBER(K915),K915&gt;=B915,K915&lt;=Resumo!$H$3),IF(H915="Cancelado",OR(K915="",AND(ISNUMBER(K915),K915&gt;=B915,K915&lt;=Resumo!$H$3)),K915="")),IF(H915="Cancelado",OR(J915="",AND(ISNUMBER(J915),J915&gt;=B915)),AND(ISNUMBER(J915),J915&gt;=B915)),ISNUMBER(L915),L915&gt;=0),"OK","Revisar dados"),"Revisar dados"))</f>
      </c>
    </row>
    <row r="916">
      <c r="A916" s="6"/>
      <c r="B916" s="33" t="n"/>
      <c r="C916" s="8" t="n"/>
      <c r="D916" s="9" t="n"/>
      <c r="E916" s="10" t="n"/>
      <c r="F916" s="9" t="n"/>
      <c r="G916" s="8" t="n"/>
      <c r="H916" s="8" t="n"/>
      <c r="I916" s="8" t="n"/>
      <c r="J916" s="33" t="n"/>
      <c r="K916" s="33" t="n"/>
      <c r="L916" s="56" t="n"/>
      <c r="M916" s="32">
        <f>IF(P916&lt;&gt;"OK","",IF(H916="Cancelado","",IF(H916="Concluído",K916-B916,Resumo!$H$3-B916)))</f>
      </c>
      <c r="N916" s="6">
        <f>IF(P916="","",IF(P916&lt;&gt;"OK","Revisar dados",IF(H916="Cancelado","Cancelado",IF(H916="Concluído",IF(K916&gt;J916,"Concluído em atraso","Concluído"),IF(J916&lt;Resumo!$H$3,"Atrasado",IF(J916-Resumo!$H$3&lt;=3,"Vence em até 3 dias","No prazo"))))))</f>
      </c>
      <c r="O916" s="9" t="n"/>
      <c r="P916" s="9">
        <f>IF(COUNTA(A916:L916,O916)=0,"",IFERROR(IF(AND(A916&lt;&gt;"",COUNTIF($A$6:$A$1000,A916)=1,F916&lt;&gt;"",ISNUMBER(Resumo!$H$3),ISNUMBER(B916),B916&gt;=1,B916=INT(B916),B916&lt;=Resumo!$H$3,AND(COUNTIF(Listas!$C$6:$C$105,C916)&gt;=1,C916&lt;&gt;"",COUNTIF(Listas!$A$6:$A$105,G916)=1,G916&lt;&gt;"",OR(H916="A fazer",H916="Em andamento",H916="Aguardando cliente",H916="Aguardando pagamento",H916="Concluído",H916="Cancelado"),OR(I916="Alta",I916="Média",I916="Baixa")),IF(H916="Concluído",AND(ISNUMBER(K916),K916&gt;=B916,K916&lt;=Resumo!$H$3),IF(H916="Cancelado",OR(K916="",AND(ISNUMBER(K916),K916&gt;=B916,K916&lt;=Resumo!$H$3)),K916="")),IF(H916="Cancelado",OR(J916="",AND(ISNUMBER(J916),J916&gt;=B916)),AND(ISNUMBER(J916),J916&gt;=B916)),ISNUMBER(L916),L916&gt;=0),"OK","Revisar dados"),"Revisar dados"))</f>
      </c>
    </row>
    <row r="917">
      <c r="A917" s="13"/>
      <c r="B917" s="33" t="n"/>
      <c r="C917" s="8" t="n"/>
      <c r="D917" s="9" t="n"/>
      <c r="E917" s="10" t="n"/>
      <c r="F917" s="9" t="n"/>
      <c r="G917" s="8" t="n"/>
      <c r="H917" s="8" t="n"/>
      <c r="I917" s="8" t="n"/>
      <c r="J917" s="33" t="n"/>
      <c r="K917" s="33" t="n"/>
      <c r="L917" s="56" t="n"/>
      <c r="M917" s="34">
        <f>IF(P917&lt;&gt;"OK","",IF(H917="Cancelado","",IF(H917="Concluído",K917-B917,Resumo!$H$3-B917)))</f>
      </c>
      <c r="N917" s="13">
        <f>IF(P917="","",IF(P917&lt;&gt;"OK","Revisar dados",IF(H917="Cancelado","Cancelado",IF(H917="Concluído",IF(K917&gt;J917,"Concluído em atraso","Concluído"),IF(J917&lt;Resumo!$H$3,"Atrasado",IF(J917-Resumo!$H$3&lt;=3,"Vence em até 3 dias","No prazo"))))))</f>
      </c>
      <c r="O917" s="9" t="n"/>
      <c r="P917" s="9">
        <f>IF(COUNTA(A917:L917,O917)=0,"",IFERROR(IF(AND(A917&lt;&gt;"",COUNTIF($A$6:$A$1000,A917)=1,F917&lt;&gt;"",ISNUMBER(Resumo!$H$3),ISNUMBER(B917),B917&gt;=1,B917=INT(B917),B917&lt;=Resumo!$H$3,AND(COUNTIF(Listas!$C$6:$C$105,C917)&gt;=1,C917&lt;&gt;"",COUNTIF(Listas!$A$6:$A$105,G917)=1,G917&lt;&gt;"",OR(H917="A fazer",H917="Em andamento",H917="Aguardando cliente",H917="Aguardando pagamento",H917="Concluído",H917="Cancelado"),OR(I917="Alta",I917="Média",I917="Baixa")),IF(H917="Concluído",AND(ISNUMBER(K917),K917&gt;=B917,K917&lt;=Resumo!$H$3),IF(H917="Cancelado",OR(K917="",AND(ISNUMBER(K917),K917&gt;=B917,K917&lt;=Resumo!$H$3)),K917="")),IF(H917="Cancelado",OR(J917="",AND(ISNUMBER(J917),J917&gt;=B917)),AND(ISNUMBER(J917),J917&gt;=B917)),ISNUMBER(L917),L917&gt;=0),"OK","Revisar dados"),"Revisar dados"))</f>
      </c>
    </row>
    <row r="918">
      <c r="A918" s="6"/>
      <c r="B918" s="33" t="n"/>
      <c r="C918" s="8" t="n"/>
      <c r="D918" s="9" t="n"/>
      <c r="E918" s="10" t="n"/>
      <c r="F918" s="9" t="n"/>
      <c r="G918" s="8" t="n"/>
      <c r="H918" s="8" t="n"/>
      <c r="I918" s="8" t="n"/>
      <c r="J918" s="33" t="n"/>
      <c r="K918" s="33" t="n"/>
      <c r="L918" s="56" t="n"/>
      <c r="M918" s="32">
        <f>IF(P918&lt;&gt;"OK","",IF(H918="Cancelado","",IF(H918="Concluído",K918-B918,Resumo!$H$3-B918)))</f>
      </c>
      <c r="N918" s="6">
        <f>IF(P918="","",IF(P918&lt;&gt;"OK","Revisar dados",IF(H918="Cancelado","Cancelado",IF(H918="Concluído",IF(K918&gt;J918,"Concluído em atraso","Concluído"),IF(J918&lt;Resumo!$H$3,"Atrasado",IF(J918-Resumo!$H$3&lt;=3,"Vence em até 3 dias","No prazo"))))))</f>
      </c>
      <c r="O918" s="9" t="n"/>
      <c r="P918" s="9">
        <f>IF(COUNTA(A918:L918,O918)=0,"",IFERROR(IF(AND(A918&lt;&gt;"",COUNTIF($A$6:$A$1000,A918)=1,F918&lt;&gt;"",ISNUMBER(Resumo!$H$3),ISNUMBER(B918),B918&gt;=1,B918=INT(B918),B918&lt;=Resumo!$H$3,AND(COUNTIF(Listas!$C$6:$C$105,C918)&gt;=1,C918&lt;&gt;"",COUNTIF(Listas!$A$6:$A$105,G918)=1,G918&lt;&gt;"",OR(H918="A fazer",H918="Em andamento",H918="Aguardando cliente",H918="Aguardando pagamento",H918="Concluído",H918="Cancelado"),OR(I918="Alta",I918="Média",I918="Baixa")),IF(H918="Concluído",AND(ISNUMBER(K918),K918&gt;=B918,K918&lt;=Resumo!$H$3),IF(H918="Cancelado",OR(K918="",AND(ISNUMBER(K918),K918&gt;=B918,K918&lt;=Resumo!$H$3)),K918="")),IF(H918="Cancelado",OR(J918="",AND(ISNUMBER(J918),J918&gt;=B918)),AND(ISNUMBER(J918),J918&gt;=B918)),ISNUMBER(L918),L918&gt;=0),"OK","Revisar dados"),"Revisar dados"))</f>
      </c>
    </row>
    <row r="919">
      <c r="A919" s="13"/>
      <c r="B919" s="33" t="n"/>
      <c r="C919" s="8" t="n"/>
      <c r="D919" s="9" t="n"/>
      <c r="E919" s="10" t="n"/>
      <c r="F919" s="9" t="n"/>
      <c r="G919" s="8" t="n"/>
      <c r="H919" s="8" t="n"/>
      <c r="I919" s="8" t="n"/>
      <c r="J919" s="33" t="n"/>
      <c r="K919" s="33" t="n"/>
      <c r="L919" s="56" t="n"/>
      <c r="M919" s="34">
        <f>IF(P919&lt;&gt;"OK","",IF(H919="Cancelado","",IF(H919="Concluído",K919-B919,Resumo!$H$3-B919)))</f>
      </c>
      <c r="N919" s="13">
        <f>IF(P919="","",IF(P919&lt;&gt;"OK","Revisar dados",IF(H919="Cancelado","Cancelado",IF(H919="Concluído",IF(K919&gt;J919,"Concluído em atraso","Concluído"),IF(J919&lt;Resumo!$H$3,"Atrasado",IF(J919-Resumo!$H$3&lt;=3,"Vence em até 3 dias","No prazo"))))))</f>
      </c>
      <c r="O919" s="9" t="n"/>
      <c r="P919" s="9">
        <f>IF(COUNTA(A919:L919,O919)=0,"",IFERROR(IF(AND(A919&lt;&gt;"",COUNTIF($A$6:$A$1000,A919)=1,F919&lt;&gt;"",ISNUMBER(Resumo!$H$3),ISNUMBER(B919),B919&gt;=1,B919=INT(B919),B919&lt;=Resumo!$H$3,AND(COUNTIF(Listas!$C$6:$C$105,C919)&gt;=1,C919&lt;&gt;"",COUNTIF(Listas!$A$6:$A$105,G919)=1,G919&lt;&gt;"",OR(H919="A fazer",H919="Em andamento",H919="Aguardando cliente",H919="Aguardando pagamento",H919="Concluído",H919="Cancelado"),OR(I919="Alta",I919="Média",I919="Baixa")),IF(H919="Concluído",AND(ISNUMBER(K919),K919&gt;=B919,K919&lt;=Resumo!$H$3),IF(H919="Cancelado",OR(K919="",AND(ISNUMBER(K919),K919&gt;=B919,K919&lt;=Resumo!$H$3)),K919="")),IF(H919="Cancelado",OR(J919="",AND(ISNUMBER(J919),J919&gt;=B919)),AND(ISNUMBER(J919),J919&gt;=B919)),ISNUMBER(L919),L919&gt;=0),"OK","Revisar dados"),"Revisar dados"))</f>
      </c>
    </row>
    <row r="920">
      <c r="A920" s="6"/>
      <c r="B920" s="33" t="n"/>
      <c r="C920" s="8" t="n"/>
      <c r="D920" s="9" t="n"/>
      <c r="E920" s="10" t="n"/>
      <c r="F920" s="9" t="n"/>
      <c r="G920" s="8" t="n"/>
      <c r="H920" s="8" t="n"/>
      <c r="I920" s="8" t="n"/>
      <c r="J920" s="33" t="n"/>
      <c r="K920" s="33" t="n"/>
      <c r="L920" s="56" t="n"/>
      <c r="M920" s="32">
        <f>IF(P920&lt;&gt;"OK","",IF(H920="Cancelado","",IF(H920="Concluído",K920-B920,Resumo!$H$3-B920)))</f>
      </c>
      <c r="N920" s="6">
        <f>IF(P920="","",IF(P920&lt;&gt;"OK","Revisar dados",IF(H920="Cancelado","Cancelado",IF(H920="Concluído",IF(K920&gt;J920,"Concluído em atraso","Concluído"),IF(J920&lt;Resumo!$H$3,"Atrasado",IF(J920-Resumo!$H$3&lt;=3,"Vence em até 3 dias","No prazo"))))))</f>
      </c>
      <c r="O920" s="9" t="n"/>
      <c r="P920" s="9">
        <f>IF(COUNTA(A920:L920,O920)=0,"",IFERROR(IF(AND(A920&lt;&gt;"",COUNTIF($A$6:$A$1000,A920)=1,F920&lt;&gt;"",ISNUMBER(Resumo!$H$3),ISNUMBER(B920),B920&gt;=1,B920=INT(B920),B920&lt;=Resumo!$H$3,AND(COUNTIF(Listas!$C$6:$C$105,C920)&gt;=1,C920&lt;&gt;"",COUNTIF(Listas!$A$6:$A$105,G920)=1,G920&lt;&gt;"",OR(H920="A fazer",H920="Em andamento",H920="Aguardando cliente",H920="Aguardando pagamento",H920="Concluído",H920="Cancelado"),OR(I920="Alta",I920="Média",I920="Baixa")),IF(H920="Concluído",AND(ISNUMBER(K920),K920&gt;=B920,K920&lt;=Resumo!$H$3),IF(H920="Cancelado",OR(K920="",AND(ISNUMBER(K920),K920&gt;=B920,K920&lt;=Resumo!$H$3)),K920="")),IF(H920="Cancelado",OR(J920="",AND(ISNUMBER(J920),J920&gt;=B920)),AND(ISNUMBER(J920),J920&gt;=B920)),ISNUMBER(L920),L920&gt;=0),"OK","Revisar dados"),"Revisar dados"))</f>
      </c>
    </row>
    <row r="921">
      <c r="A921" s="13"/>
      <c r="B921" s="33" t="n"/>
      <c r="C921" s="8" t="n"/>
      <c r="D921" s="9" t="n"/>
      <c r="E921" s="10" t="n"/>
      <c r="F921" s="9" t="n"/>
      <c r="G921" s="8" t="n"/>
      <c r="H921" s="8" t="n"/>
      <c r="I921" s="8" t="n"/>
      <c r="J921" s="33" t="n"/>
      <c r="K921" s="33" t="n"/>
      <c r="L921" s="56" t="n"/>
      <c r="M921" s="34">
        <f>IF(P921&lt;&gt;"OK","",IF(H921="Cancelado","",IF(H921="Concluído",K921-B921,Resumo!$H$3-B921)))</f>
      </c>
      <c r="N921" s="13">
        <f>IF(P921="","",IF(P921&lt;&gt;"OK","Revisar dados",IF(H921="Cancelado","Cancelado",IF(H921="Concluído",IF(K921&gt;J921,"Concluído em atraso","Concluído"),IF(J921&lt;Resumo!$H$3,"Atrasado",IF(J921-Resumo!$H$3&lt;=3,"Vence em até 3 dias","No prazo"))))))</f>
      </c>
      <c r="O921" s="9" t="n"/>
      <c r="P921" s="9">
        <f>IF(COUNTA(A921:L921,O921)=0,"",IFERROR(IF(AND(A921&lt;&gt;"",COUNTIF($A$6:$A$1000,A921)=1,F921&lt;&gt;"",ISNUMBER(Resumo!$H$3),ISNUMBER(B921),B921&gt;=1,B921=INT(B921),B921&lt;=Resumo!$H$3,AND(COUNTIF(Listas!$C$6:$C$105,C921)&gt;=1,C921&lt;&gt;"",COUNTIF(Listas!$A$6:$A$105,G921)=1,G921&lt;&gt;"",OR(H921="A fazer",H921="Em andamento",H921="Aguardando cliente",H921="Aguardando pagamento",H921="Concluído",H921="Cancelado"),OR(I921="Alta",I921="Média",I921="Baixa")),IF(H921="Concluído",AND(ISNUMBER(K921),K921&gt;=B921,K921&lt;=Resumo!$H$3),IF(H921="Cancelado",OR(K921="",AND(ISNUMBER(K921),K921&gt;=B921,K921&lt;=Resumo!$H$3)),K921="")),IF(H921="Cancelado",OR(J921="",AND(ISNUMBER(J921),J921&gt;=B921)),AND(ISNUMBER(J921),J921&gt;=B921)),ISNUMBER(L921),L921&gt;=0),"OK","Revisar dados"),"Revisar dados"))</f>
      </c>
    </row>
    <row r="922">
      <c r="A922" s="6"/>
      <c r="B922" s="33" t="n"/>
      <c r="C922" s="8" t="n"/>
      <c r="D922" s="9" t="n"/>
      <c r="E922" s="10" t="n"/>
      <c r="F922" s="9" t="n"/>
      <c r="G922" s="8" t="n"/>
      <c r="H922" s="8" t="n"/>
      <c r="I922" s="8" t="n"/>
      <c r="J922" s="33" t="n"/>
      <c r="K922" s="33" t="n"/>
      <c r="L922" s="56" t="n"/>
      <c r="M922" s="32">
        <f>IF(P922&lt;&gt;"OK","",IF(H922="Cancelado","",IF(H922="Concluído",K922-B922,Resumo!$H$3-B922)))</f>
      </c>
      <c r="N922" s="6">
        <f>IF(P922="","",IF(P922&lt;&gt;"OK","Revisar dados",IF(H922="Cancelado","Cancelado",IF(H922="Concluído",IF(K922&gt;J922,"Concluído em atraso","Concluído"),IF(J922&lt;Resumo!$H$3,"Atrasado",IF(J922-Resumo!$H$3&lt;=3,"Vence em até 3 dias","No prazo"))))))</f>
      </c>
      <c r="O922" s="9" t="n"/>
      <c r="P922" s="9">
        <f>IF(COUNTA(A922:L922,O922)=0,"",IFERROR(IF(AND(A922&lt;&gt;"",COUNTIF($A$6:$A$1000,A922)=1,F922&lt;&gt;"",ISNUMBER(Resumo!$H$3),ISNUMBER(B922),B922&gt;=1,B922=INT(B922),B922&lt;=Resumo!$H$3,AND(COUNTIF(Listas!$C$6:$C$105,C922)&gt;=1,C922&lt;&gt;"",COUNTIF(Listas!$A$6:$A$105,G922)=1,G922&lt;&gt;"",OR(H922="A fazer",H922="Em andamento",H922="Aguardando cliente",H922="Aguardando pagamento",H922="Concluído",H922="Cancelado"),OR(I922="Alta",I922="Média",I922="Baixa")),IF(H922="Concluído",AND(ISNUMBER(K922),K922&gt;=B922,K922&lt;=Resumo!$H$3),IF(H922="Cancelado",OR(K922="",AND(ISNUMBER(K922),K922&gt;=B922,K922&lt;=Resumo!$H$3)),K922="")),IF(H922="Cancelado",OR(J922="",AND(ISNUMBER(J922),J922&gt;=B922)),AND(ISNUMBER(J922),J922&gt;=B922)),ISNUMBER(L922),L922&gt;=0),"OK","Revisar dados"),"Revisar dados"))</f>
      </c>
    </row>
    <row r="923">
      <c r="A923" s="13"/>
      <c r="B923" s="33" t="n"/>
      <c r="C923" s="8" t="n"/>
      <c r="D923" s="9" t="n"/>
      <c r="E923" s="10" t="n"/>
      <c r="F923" s="9" t="n"/>
      <c r="G923" s="8" t="n"/>
      <c r="H923" s="8" t="n"/>
      <c r="I923" s="8" t="n"/>
      <c r="J923" s="33" t="n"/>
      <c r="K923" s="33" t="n"/>
      <c r="L923" s="56" t="n"/>
      <c r="M923" s="34">
        <f>IF(P923&lt;&gt;"OK","",IF(H923="Cancelado","",IF(H923="Concluído",K923-B923,Resumo!$H$3-B923)))</f>
      </c>
      <c r="N923" s="13">
        <f>IF(P923="","",IF(P923&lt;&gt;"OK","Revisar dados",IF(H923="Cancelado","Cancelado",IF(H923="Concluído",IF(K923&gt;J923,"Concluído em atraso","Concluído"),IF(J923&lt;Resumo!$H$3,"Atrasado",IF(J923-Resumo!$H$3&lt;=3,"Vence em até 3 dias","No prazo"))))))</f>
      </c>
      <c r="O923" s="9" t="n"/>
      <c r="P923" s="9">
        <f>IF(COUNTA(A923:L923,O923)=0,"",IFERROR(IF(AND(A923&lt;&gt;"",COUNTIF($A$6:$A$1000,A923)=1,F923&lt;&gt;"",ISNUMBER(Resumo!$H$3),ISNUMBER(B923),B923&gt;=1,B923=INT(B923),B923&lt;=Resumo!$H$3,AND(COUNTIF(Listas!$C$6:$C$105,C923)&gt;=1,C923&lt;&gt;"",COUNTIF(Listas!$A$6:$A$105,G923)=1,G923&lt;&gt;"",OR(H923="A fazer",H923="Em andamento",H923="Aguardando cliente",H923="Aguardando pagamento",H923="Concluído",H923="Cancelado"),OR(I923="Alta",I923="Média",I923="Baixa")),IF(H923="Concluído",AND(ISNUMBER(K923),K923&gt;=B923,K923&lt;=Resumo!$H$3),IF(H923="Cancelado",OR(K923="",AND(ISNUMBER(K923),K923&gt;=B923,K923&lt;=Resumo!$H$3)),K923="")),IF(H923="Cancelado",OR(J923="",AND(ISNUMBER(J923),J923&gt;=B923)),AND(ISNUMBER(J923),J923&gt;=B923)),ISNUMBER(L923),L923&gt;=0),"OK","Revisar dados"),"Revisar dados"))</f>
      </c>
    </row>
    <row r="924">
      <c r="A924" s="6"/>
      <c r="B924" s="33" t="n"/>
      <c r="C924" s="8" t="n"/>
      <c r="D924" s="9" t="n"/>
      <c r="E924" s="10" t="n"/>
      <c r="F924" s="9" t="n"/>
      <c r="G924" s="8" t="n"/>
      <c r="H924" s="8" t="n"/>
      <c r="I924" s="8" t="n"/>
      <c r="J924" s="33" t="n"/>
      <c r="K924" s="33" t="n"/>
      <c r="L924" s="56" t="n"/>
      <c r="M924" s="32">
        <f>IF(P924&lt;&gt;"OK","",IF(H924="Cancelado","",IF(H924="Concluído",K924-B924,Resumo!$H$3-B924)))</f>
      </c>
      <c r="N924" s="6">
        <f>IF(P924="","",IF(P924&lt;&gt;"OK","Revisar dados",IF(H924="Cancelado","Cancelado",IF(H924="Concluído",IF(K924&gt;J924,"Concluído em atraso","Concluído"),IF(J924&lt;Resumo!$H$3,"Atrasado",IF(J924-Resumo!$H$3&lt;=3,"Vence em até 3 dias","No prazo"))))))</f>
      </c>
      <c r="O924" s="9" t="n"/>
      <c r="P924" s="9">
        <f>IF(COUNTA(A924:L924,O924)=0,"",IFERROR(IF(AND(A924&lt;&gt;"",COUNTIF($A$6:$A$1000,A924)=1,F924&lt;&gt;"",ISNUMBER(Resumo!$H$3),ISNUMBER(B924),B924&gt;=1,B924=INT(B924),B924&lt;=Resumo!$H$3,AND(COUNTIF(Listas!$C$6:$C$105,C924)&gt;=1,C924&lt;&gt;"",COUNTIF(Listas!$A$6:$A$105,G924)=1,G924&lt;&gt;"",OR(H924="A fazer",H924="Em andamento",H924="Aguardando cliente",H924="Aguardando pagamento",H924="Concluído",H924="Cancelado"),OR(I924="Alta",I924="Média",I924="Baixa")),IF(H924="Concluído",AND(ISNUMBER(K924),K924&gt;=B924,K924&lt;=Resumo!$H$3),IF(H924="Cancelado",OR(K924="",AND(ISNUMBER(K924),K924&gt;=B924,K924&lt;=Resumo!$H$3)),K924="")),IF(H924="Cancelado",OR(J924="",AND(ISNUMBER(J924),J924&gt;=B924)),AND(ISNUMBER(J924),J924&gt;=B924)),ISNUMBER(L924),L924&gt;=0),"OK","Revisar dados"),"Revisar dados"))</f>
      </c>
    </row>
    <row r="925">
      <c r="A925" s="13"/>
      <c r="B925" s="33" t="n"/>
      <c r="C925" s="8" t="n"/>
      <c r="D925" s="9" t="n"/>
      <c r="E925" s="10" t="n"/>
      <c r="F925" s="9" t="n"/>
      <c r="G925" s="8" t="n"/>
      <c r="H925" s="8" t="n"/>
      <c r="I925" s="8" t="n"/>
      <c r="J925" s="33" t="n"/>
      <c r="K925" s="33" t="n"/>
      <c r="L925" s="56" t="n"/>
      <c r="M925" s="34">
        <f>IF(P925&lt;&gt;"OK","",IF(H925="Cancelado","",IF(H925="Concluído",K925-B925,Resumo!$H$3-B925)))</f>
      </c>
      <c r="N925" s="13">
        <f>IF(P925="","",IF(P925&lt;&gt;"OK","Revisar dados",IF(H925="Cancelado","Cancelado",IF(H925="Concluído",IF(K925&gt;J925,"Concluído em atraso","Concluído"),IF(J925&lt;Resumo!$H$3,"Atrasado",IF(J925-Resumo!$H$3&lt;=3,"Vence em até 3 dias","No prazo"))))))</f>
      </c>
      <c r="O925" s="9" t="n"/>
      <c r="P925" s="9">
        <f>IF(COUNTA(A925:L925,O925)=0,"",IFERROR(IF(AND(A925&lt;&gt;"",COUNTIF($A$6:$A$1000,A925)=1,F925&lt;&gt;"",ISNUMBER(Resumo!$H$3),ISNUMBER(B925),B925&gt;=1,B925=INT(B925),B925&lt;=Resumo!$H$3,AND(COUNTIF(Listas!$C$6:$C$105,C925)&gt;=1,C925&lt;&gt;"",COUNTIF(Listas!$A$6:$A$105,G925)=1,G925&lt;&gt;"",OR(H925="A fazer",H925="Em andamento",H925="Aguardando cliente",H925="Aguardando pagamento",H925="Concluído",H925="Cancelado"),OR(I925="Alta",I925="Média",I925="Baixa")),IF(H925="Concluído",AND(ISNUMBER(K925),K925&gt;=B925,K925&lt;=Resumo!$H$3),IF(H925="Cancelado",OR(K925="",AND(ISNUMBER(K925),K925&gt;=B925,K925&lt;=Resumo!$H$3)),K925="")),IF(H925="Cancelado",OR(J925="",AND(ISNUMBER(J925),J925&gt;=B925)),AND(ISNUMBER(J925),J925&gt;=B925)),ISNUMBER(L925),L925&gt;=0),"OK","Revisar dados"),"Revisar dados"))</f>
      </c>
    </row>
    <row r="926">
      <c r="A926" s="6"/>
      <c r="B926" s="33" t="n"/>
      <c r="C926" s="8" t="n"/>
      <c r="D926" s="9" t="n"/>
      <c r="E926" s="10" t="n"/>
      <c r="F926" s="9" t="n"/>
      <c r="G926" s="8" t="n"/>
      <c r="H926" s="8" t="n"/>
      <c r="I926" s="8" t="n"/>
      <c r="J926" s="33" t="n"/>
      <c r="K926" s="33" t="n"/>
      <c r="L926" s="56" t="n"/>
      <c r="M926" s="32">
        <f>IF(P926&lt;&gt;"OK","",IF(H926="Cancelado","",IF(H926="Concluído",K926-B926,Resumo!$H$3-B926)))</f>
      </c>
      <c r="N926" s="6">
        <f>IF(P926="","",IF(P926&lt;&gt;"OK","Revisar dados",IF(H926="Cancelado","Cancelado",IF(H926="Concluído",IF(K926&gt;J926,"Concluído em atraso","Concluído"),IF(J926&lt;Resumo!$H$3,"Atrasado",IF(J926-Resumo!$H$3&lt;=3,"Vence em até 3 dias","No prazo"))))))</f>
      </c>
      <c r="O926" s="9" t="n"/>
      <c r="P926" s="9">
        <f>IF(COUNTA(A926:L926,O926)=0,"",IFERROR(IF(AND(A926&lt;&gt;"",COUNTIF($A$6:$A$1000,A926)=1,F926&lt;&gt;"",ISNUMBER(Resumo!$H$3),ISNUMBER(B926),B926&gt;=1,B926=INT(B926),B926&lt;=Resumo!$H$3,AND(COUNTIF(Listas!$C$6:$C$105,C926)&gt;=1,C926&lt;&gt;"",COUNTIF(Listas!$A$6:$A$105,G926)=1,G926&lt;&gt;"",OR(H926="A fazer",H926="Em andamento",H926="Aguardando cliente",H926="Aguardando pagamento",H926="Concluído",H926="Cancelado"),OR(I926="Alta",I926="Média",I926="Baixa")),IF(H926="Concluído",AND(ISNUMBER(K926),K926&gt;=B926,K926&lt;=Resumo!$H$3),IF(H926="Cancelado",OR(K926="",AND(ISNUMBER(K926),K926&gt;=B926,K926&lt;=Resumo!$H$3)),K926="")),IF(H926="Cancelado",OR(J926="",AND(ISNUMBER(J926),J926&gt;=B926)),AND(ISNUMBER(J926),J926&gt;=B926)),ISNUMBER(L926),L926&gt;=0),"OK","Revisar dados"),"Revisar dados"))</f>
      </c>
    </row>
    <row r="927">
      <c r="A927" s="13"/>
      <c r="B927" s="33" t="n"/>
      <c r="C927" s="8" t="n"/>
      <c r="D927" s="9" t="n"/>
      <c r="E927" s="10" t="n"/>
      <c r="F927" s="9" t="n"/>
      <c r="G927" s="8" t="n"/>
      <c r="H927" s="8" t="n"/>
      <c r="I927" s="8" t="n"/>
      <c r="J927" s="33" t="n"/>
      <c r="K927" s="33" t="n"/>
      <c r="L927" s="56" t="n"/>
      <c r="M927" s="34">
        <f>IF(P927&lt;&gt;"OK","",IF(H927="Cancelado","",IF(H927="Concluído",K927-B927,Resumo!$H$3-B927)))</f>
      </c>
      <c r="N927" s="13">
        <f>IF(P927="","",IF(P927&lt;&gt;"OK","Revisar dados",IF(H927="Cancelado","Cancelado",IF(H927="Concluído",IF(K927&gt;J927,"Concluído em atraso","Concluído"),IF(J927&lt;Resumo!$H$3,"Atrasado",IF(J927-Resumo!$H$3&lt;=3,"Vence em até 3 dias","No prazo"))))))</f>
      </c>
      <c r="O927" s="9" t="n"/>
      <c r="P927" s="9">
        <f>IF(COUNTA(A927:L927,O927)=0,"",IFERROR(IF(AND(A927&lt;&gt;"",COUNTIF($A$6:$A$1000,A927)=1,F927&lt;&gt;"",ISNUMBER(Resumo!$H$3),ISNUMBER(B927),B927&gt;=1,B927=INT(B927),B927&lt;=Resumo!$H$3,AND(COUNTIF(Listas!$C$6:$C$105,C927)&gt;=1,C927&lt;&gt;"",COUNTIF(Listas!$A$6:$A$105,G927)=1,G927&lt;&gt;"",OR(H927="A fazer",H927="Em andamento",H927="Aguardando cliente",H927="Aguardando pagamento",H927="Concluído",H927="Cancelado"),OR(I927="Alta",I927="Média",I927="Baixa")),IF(H927="Concluído",AND(ISNUMBER(K927),K927&gt;=B927,K927&lt;=Resumo!$H$3),IF(H927="Cancelado",OR(K927="",AND(ISNUMBER(K927),K927&gt;=B927,K927&lt;=Resumo!$H$3)),K927="")),IF(H927="Cancelado",OR(J927="",AND(ISNUMBER(J927),J927&gt;=B927)),AND(ISNUMBER(J927),J927&gt;=B927)),ISNUMBER(L927),L927&gt;=0),"OK","Revisar dados"),"Revisar dados"))</f>
      </c>
    </row>
    <row r="928">
      <c r="A928" s="6"/>
      <c r="B928" s="33" t="n"/>
      <c r="C928" s="8" t="n"/>
      <c r="D928" s="9" t="n"/>
      <c r="E928" s="10" t="n"/>
      <c r="F928" s="9" t="n"/>
      <c r="G928" s="8" t="n"/>
      <c r="H928" s="8" t="n"/>
      <c r="I928" s="8" t="n"/>
      <c r="J928" s="33" t="n"/>
      <c r="K928" s="33" t="n"/>
      <c r="L928" s="56" t="n"/>
      <c r="M928" s="32">
        <f>IF(P928&lt;&gt;"OK","",IF(H928="Cancelado","",IF(H928="Concluído",K928-B928,Resumo!$H$3-B928)))</f>
      </c>
      <c r="N928" s="6">
        <f>IF(P928="","",IF(P928&lt;&gt;"OK","Revisar dados",IF(H928="Cancelado","Cancelado",IF(H928="Concluído",IF(K928&gt;J928,"Concluído em atraso","Concluído"),IF(J928&lt;Resumo!$H$3,"Atrasado",IF(J928-Resumo!$H$3&lt;=3,"Vence em até 3 dias","No prazo"))))))</f>
      </c>
      <c r="O928" s="9" t="n"/>
      <c r="P928" s="9">
        <f>IF(COUNTA(A928:L928,O928)=0,"",IFERROR(IF(AND(A928&lt;&gt;"",COUNTIF($A$6:$A$1000,A928)=1,F928&lt;&gt;"",ISNUMBER(Resumo!$H$3),ISNUMBER(B928),B928&gt;=1,B928=INT(B928),B928&lt;=Resumo!$H$3,AND(COUNTIF(Listas!$C$6:$C$105,C928)&gt;=1,C928&lt;&gt;"",COUNTIF(Listas!$A$6:$A$105,G928)=1,G928&lt;&gt;"",OR(H928="A fazer",H928="Em andamento",H928="Aguardando cliente",H928="Aguardando pagamento",H928="Concluído",H928="Cancelado"),OR(I928="Alta",I928="Média",I928="Baixa")),IF(H928="Concluído",AND(ISNUMBER(K928),K928&gt;=B928,K928&lt;=Resumo!$H$3),IF(H928="Cancelado",OR(K928="",AND(ISNUMBER(K928),K928&gt;=B928,K928&lt;=Resumo!$H$3)),K928="")),IF(H928="Cancelado",OR(J928="",AND(ISNUMBER(J928),J928&gt;=B928)),AND(ISNUMBER(J928),J928&gt;=B928)),ISNUMBER(L928),L928&gt;=0),"OK","Revisar dados"),"Revisar dados"))</f>
      </c>
    </row>
    <row r="929">
      <c r="A929" s="13"/>
      <c r="B929" s="33" t="n"/>
      <c r="C929" s="8" t="n"/>
      <c r="D929" s="9" t="n"/>
      <c r="E929" s="10" t="n"/>
      <c r="F929" s="9" t="n"/>
      <c r="G929" s="8" t="n"/>
      <c r="H929" s="8" t="n"/>
      <c r="I929" s="8" t="n"/>
      <c r="J929" s="33" t="n"/>
      <c r="K929" s="33" t="n"/>
      <c r="L929" s="56" t="n"/>
      <c r="M929" s="34">
        <f>IF(P929&lt;&gt;"OK","",IF(H929="Cancelado","",IF(H929="Concluído",K929-B929,Resumo!$H$3-B929)))</f>
      </c>
      <c r="N929" s="13">
        <f>IF(P929="","",IF(P929&lt;&gt;"OK","Revisar dados",IF(H929="Cancelado","Cancelado",IF(H929="Concluído",IF(K929&gt;J929,"Concluído em atraso","Concluído"),IF(J929&lt;Resumo!$H$3,"Atrasado",IF(J929-Resumo!$H$3&lt;=3,"Vence em até 3 dias","No prazo"))))))</f>
      </c>
      <c r="O929" s="9" t="n"/>
      <c r="P929" s="9">
        <f>IF(COUNTA(A929:L929,O929)=0,"",IFERROR(IF(AND(A929&lt;&gt;"",COUNTIF($A$6:$A$1000,A929)=1,F929&lt;&gt;"",ISNUMBER(Resumo!$H$3),ISNUMBER(B929),B929&gt;=1,B929=INT(B929),B929&lt;=Resumo!$H$3,AND(COUNTIF(Listas!$C$6:$C$105,C929)&gt;=1,C929&lt;&gt;"",COUNTIF(Listas!$A$6:$A$105,G929)=1,G929&lt;&gt;"",OR(H929="A fazer",H929="Em andamento",H929="Aguardando cliente",H929="Aguardando pagamento",H929="Concluído",H929="Cancelado"),OR(I929="Alta",I929="Média",I929="Baixa")),IF(H929="Concluído",AND(ISNUMBER(K929),K929&gt;=B929,K929&lt;=Resumo!$H$3),IF(H929="Cancelado",OR(K929="",AND(ISNUMBER(K929),K929&gt;=B929,K929&lt;=Resumo!$H$3)),K929="")),IF(H929="Cancelado",OR(J929="",AND(ISNUMBER(J929),J929&gt;=B929)),AND(ISNUMBER(J929),J929&gt;=B929)),ISNUMBER(L929),L929&gt;=0),"OK","Revisar dados"),"Revisar dados"))</f>
      </c>
    </row>
    <row r="930">
      <c r="A930" s="6"/>
      <c r="B930" s="33" t="n"/>
      <c r="C930" s="8" t="n"/>
      <c r="D930" s="9" t="n"/>
      <c r="E930" s="10" t="n"/>
      <c r="F930" s="9" t="n"/>
      <c r="G930" s="8" t="n"/>
      <c r="H930" s="8" t="n"/>
      <c r="I930" s="8" t="n"/>
      <c r="J930" s="33" t="n"/>
      <c r="K930" s="33" t="n"/>
      <c r="L930" s="56" t="n"/>
      <c r="M930" s="32">
        <f>IF(P930&lt;&gt;"OK","",IF(H930="Cancelado","",IF(H930="Concluído",K930-B930,Resumo!$H$3-B930)))</f>
      </c>
      <c r="N930" s="6">
        <f>IF(P930="","",IF(P930&lt;&gt;"OK","Revisar dados",IF(H930="Cancelado","Cancelado",IF(H930="Concluído",IF(K930&gt;J930,"Concluído em atraso","Concluído"),IF(J930&lt;Resumo!$H$3,"Atrasado",IF(J930-Resumo!$H$3&lt;=3,"Vence em até 3 dias","No prazo"))))))</f>
      </c>
      <c r="O930" s="9" t="n"/>
      <c r="P930" s="9">
        <f>IF(COUNTA(A930:L930,O930)=0,"",IFERROR(IF(AND(A930&lt;&gt;"",COUNTIF($A$6:$A$1000,A930)=1,F930&lt;&gt;"",ISNUMBER(Resumo!$H$3),ISNUMBER(B930),B930&gt;=1,B930=INT(B930),B930&lt;=Resumo!$H$3,AND(COUNTIF(Listas!$C$6:$C$105,C930)&gt;=1,C930&lt;&gt;"",COUNTIF(Listas!$A$6:$A$105,G930)=1,G930&lt;&gt;"",OR(H930="A fazer",H930="Em andamento",H930="Aguardando cliente",H930="Aguardando pagamento",H930="Concluído",H930="Cancelado"),OR(I930="Alta",I930="Média",I930="Baixa")),IF(H930="Concluído",AND(ISNUMBER(K930),K930&gt;=B930,K930&lt;=Resumo!$H$3),IF(H930="Cancelado",OR(K930="",AND(ISNUMBER(K930),K930&gt;=B930,K930&lt;=Resumo!$H$3)),K930="")),IF(H930="Cancelado",OR(J930="",AND(ISNUMBER(J930),J930&gt;=B930)),AND(ISNUMBER(J930),J930&gt;=B930)),ISNUMBER(L930),L930&gt;=0),"OK","Revisar dados"),"Revisar dados"))</f>
      </c>
    </row>
    <row r="931">
      <c r="A931" s="13"/>
      <c r="B931" s="33" t="n"/>
      <c r="C931" s="8" t="n"/>
      <c r="D931" s="9" t="n"/>
      <c r="E931" s="10" t="n"/>
      <c r="F931" s="9" t="n"/>
      <c r="G931" s="8" t="n"/>
      <c r="H931" s="8" t="n"/>
      <c r="I931" s="8" t="n"/>
      <c r="J931" s="33" t="n"/>
      <c r="K931" s="33" t="n"/>
      <c r="L931" s="56" t="n"/>
      <c r="M931" s="34">
        <f>IF(P931&lt;&gt;"OK","",IF(H931="Cancelado","",IF(H931="Concluído",K931-B931,Resumo!$H$3-B931)))</f>
      </c>
      <c r="N931" s="13">
        <f>IF(P931="","",IF(P931&lt;&gt;"OK","Revisar dados",IF(H931="Cancelado","Cancelado",IF(H931="Concluído",IF(K931&gt;J931,"Concluído em atraso","Concluído"),IF(J931&lt;Resumo!$H$3,"Atrasado",IF(J931-Resumo!$H$3&lt;=3,"Vence em até 3 dias","No prazo"))))))</f>
      </c>
      <c r="O931" s="9" t="n"/>
      <c r="P931" s="9">
        <f>IF(COUNTA(A931:L931,O931)=0,"",IFERROR(IF(AND(A931&lt;&gt;"",COUNTIF($A$6:$A$1000,A931)=1,F931&lt;&gt;"",ISNUMBER(Resumo!$H$3),ISNUMBER(B931),B931&gt;=1,B931=INT(B931),B931&lt;=Resumo!$H$3,AND(COUNTIF(Listas!$C$6:$C$105,C931)&gt;=1,C931&lt;&gt;"",COUNTIF(Listas!$A$6:$A$105,G931)=1,G931&lt;&gt;"",OR(H931="A fazer",H931="Em andamento",H931="Aguardando cliente",H931="Aguardando pagamento",H931="Concluído",H931="Cancelado"),OR(I931="Alta",I931="Média",I931="Baixa")),IF(H931="Concluído",AND(ISNUMBER(K931),K931&gt;=B931,K931&lt;=Resumo!$H$3),IF(H931="Cancelado",OR(K931="",AND(ISNUMBER(K931),K931&gt;=B931,K931&lt;=Resumo!$H$3)),K931="")),IF(H931="Cancelado",OR(J931="",AND(ISNUMBER(J931),J931&gt;=B931)),AND(ISNUMBER(J931),J931&gt;=B931)),ISNUMBER(L931),L931&gt;=0),"OK","Revisar dados"),"Revisar dados"))</f>
      </c>
    </row>
    <row r="932">
      <c r="A932" s="6"/>
      <c r="B932" s="33" t="n"/>
      <c r="C932" s="8" t="n"/>
      <c r="D932" s="9" t="n"/>
      <c r="E932" s="10" t="n"/>
      <c r="F932" s="9" t="n"/>
      <c r="G932" s="8" t="n"/>
      <c r="H932" s="8" t="n"/>
      <c r="I932" s="8" t="n"/>
      <c r="J932" s="33" t="n"/>
      <c r="K932" s="33" t="n"/>
      <c r="L932" s="56" t="n"/>
      <c r="M932" s="32">
        <f>IF(P932&lt;&gt;"OK","",IF(H932="Cancelado","",IF(H932="Concluído",K932-B932,Resumo!$H$3-B932)))</f>
      </c>
      <c r="N932" s="6">
        <f>IF(P932="","",IF(P932&lt;&gt;"OK","Revisar dados",IF(H932="Cancelado","Cancelado",IF(H932="Concluído",IF(K932&gt;J932,"Concluído em atraso","Concluído"),IF(J932&lt;Resumo!$H$3,"Atrasado",IF(J932-Resumo!$H$3&lt;=3,"Vence em até 3 dias","No prazo"))))))</f>
      </c>
      <c r="O932" s="9" t="n"/>
      <c r="P932" s="9">
        <f>IF(COUNTA(A932:L932,O932)=0,"",IFERROR(IF(AND(A932&lt;&gt;"",COUNTIF($A$6:$A$1000,A932)=1,F932&lt;&gt;"",ISNUMBER(Resumo!$H$3),ISNUMBER(B932),B932&gt;=1,B932=INT(B932),B932&lt;=Resumo!$H$3,AND(COUNTIF(Listas!$C$6:$C$105,C932)&gt;=1,C932&lt;&gt;"",COUNTIF(Listas!$A$6:$A$105,G932)=1,G932&lt;&gt;"",OR(H932="A fazer",H932="Em andamento",H932="Aguardando cliente",H932="Aguardando pagamento",H932="Concluído",H932="Cancelado"),OR(I932="Alta",I932="Média",I932="Baixa")),IF(H932="Concluído",AND(ISNUMBER(K932),K932&gt;=B932,K932&lt;=Resumo!$H$3),IF(H932="Cancelado",OR(K932="",AND(ISNUMBER(K932),K932&gt;=B932,K932&lt;=Resumo!$H$3)),K932="")),IF(H932="Cancelado",OR(J932="",AND(ISNUMBER(J932),J932&gt;=B932)),AND(ISNUMBER(J932),J932&gt;=B932)),ISNUMBER(L932),L932&gt;=0),"OK","Revisar dados"),"Revisar dados"))</f>
      </c>
    </row>
    <row r="933">
      <c r="A933" s="13"/>
      <c r="B933" s="33" t="n"/>
      <c r="C933" s="8" t="n"/>
      <c r="D933" s="9" t="n"/>
      <c r="E933" s="10" t="n"/>
      <c r="F933" s="9" t="n"/>
      <c r="G933" s="8" t="n"/>
      <c r="H933" s="8" t="n"/>
      <c r="I933" s="8" t="n"/>
      <c r="J933" s="33" t="n"/>
      <c r="K933" s="33" t="n"/>
      <c r="L933" s="56" t="n"/>
      <c r="M933" s="34">
        <f>IF(P933&lt;&gt;"OK","",IF(H933="Cancelado","",IF(H933="Concluído",K933-B933,Resumo!$H$3-B933)))</f>
      </c>
      <c r="N933" s="13">
        <f>IF(P933="","",IF(P933&lt;&gt;"OK","Revisar dados",IF(H933="Cancelado","Cancelado",IF(H933="Concluído",IF(K933&gt;J933,"Concluído em atraso","Concluído"),IF(J933&lt;Resumo!$H$3,"Atrasado",IF(J933-Resumo!$H$3&lt;=3,"Vence em até 3 dias","No prazo"))))))</f>
      </c>
      <c r="O933" s="9" t="n"/>
      <c r="P933" s="9">
        <f>IF(COUNTA(A933:L933,O933)=0,"",IFERROR(IF(AND(A933&lt;&gt;"",COUNTIF($A$6:$A$1000,A933)=1,F933&lt;&gt;"",ISNUMBER(Resumo!$H$3),ISNUMBER(B933),B933&gt;=1,B933=INT(B933),B933&lt;=Resumo!$H$3,AND(COUNTIF(Listas!$C$6:$C$105,C933)&gt;=1,C933&lt;&gt;"",COUNTIF(Listas!$A$6:$A$105,G933)=1,G933&lt;&gt;"",OR(H933="A fazer",H933="Em andamento",H933="Aguardando cliente",H933="Aguardando pagamento",H933="Concluído",H933="Cancelado"),OR(I933="Alta",I933="Média",I933="Baixa")),IF(H933="Concluído",AND(ISNUMBER(K933),K933&gt;=B933,K933&lt;=Resumo!$H$3),IF(H933="Cancelado",OR(K933="",AND(ISNUMBER(K933),K933&gt;=B933,K933&lt;=Resumo!$H$3)),K933="")),IF(H933="Cancelado",OR(J933="",AND(ISNUMBER(J933),J933&gt;=B933)),AND(ISNUMBER(J933),J933&gt;=B933)),ISNUMBER(L933),L933&gt;=0),"OK","Revisar dados"),"Revisar dados"))</f>
      </c>
    </row>
    <row r="934">
      <c r="A934" s="6"/>
      <c r="B934" s="33" t="n"/>
      <c r="C934" s="8" t="n"/>
      <c r="D934" s="9" t="n"/>
      <c r="E934" s="10" t="n"/>
      <c r="F934" s="9" t="n"/>
      <c r="G934" s="8" t="n"/>
      <c r="H934" s="8" t="n"/>
      <c r="I934" s="8" t="n"/>
      <c r="J934" s="33" t="n"/>
      <c r="K934" s="33" t="n"/>
      <c r="L934" s="56" t="n"/>
      <c r="M934" s="32">
        <f>IF(P934&lt;&gt;"OK","",IF(H934="Cancelado","",IF(H934="Concluído",K934-B934,Resumo!$H$3-B934)))</f>
      </c>
      <c r="N934" s="6">
        <f>IF(P934="","",IF(P934&lt;&gt;"OK","Revisar dados",IF(H934="Cancelado","Cancelado",IF(H934="Concluído",IF(K934&gt;J934,"Concluído em atraso","Concluído"),IF(J934&lt;Resumo!$H$3,"Atrasado",IF(J934-Resumo!$H$3&lt;=3,"Vence em até 3 dias","No prazo"))))))</f>
      </c>
      <c r="O934" s="9" t="n"/>
      <c r="P934" s="9">
        <f>IF(COUNTA(A934:L934,O934)=0,"",IFERROR(IF(AND(A934&lt;&gt;"",COUNTIF($A$6:$A$1000,A934)=1,F934&lt;&gt;"",ISNUMBER(Resumo!$H$3),ISNUMBER(B934),B934&gt;=1,B934=INT(B934),B934&lt;=Resumo!$H$3,AND(COUNTIF(Listas!$C$6:$C$105,C934)&gt;=1,C934&lt;&gt;"",COUNTIF(Listas!$A$6:$A$105,G934)=1,G934&lt;&gt;"",OR(H934="A fazer",H934="Em andamento",H934="Aguardando cliente",H934="Aguardando pagamento",H934="Concluído",H934="Cancelado"),OR(I934="Alta",I934="Média",I934="Baixa")),IF(H934="Concluído",AND(ISNUMBER(K934),K934&gt;=B934,K934&lt;=Resumo!$H$3),IF(H934="Cancelado",OR(K934="",AND(ISNUMBER(K934),K934&gt;=B934,K934&lt;=Resumo!$H$3)),K934="")),IF(H934="Cancelado",OR(J934="",AND(ISNUMBER(J934),J934&gt;=B934)),AND(ISNUMBER(J934),J934&gt;=B934)),ISNUMBER(L934),L934&gt;=0),"OK","Revisar dados"),"Revisar dados"))</f>
      </c>
    </row>
    <row r="935">
      <c r="A935" s="13"/>
      <c r="B935" s="33" t="n"/>
      <c r="C935" s="8" t="n"/>
      <c r="D935" s="9" t="n"/>
      <c r="E935" s="10" t="n"/>
      <c r="F935" s="9" t="n"/>
      <c r="G935" s="8" t="n"/>
      <c r="H935" s="8" t="n"/>
      <c r="I935" s="8" t="n"/>
      <c r="J935" s="33" t="n"/>
      <c r="K935" s="33" t="n"/>
      <c r="L935" s="56" t="n"/>
      <c r="M935" s="34">
        <f>IF(P935&lt;&gt;"OK","",IF(H935="Cancelado","",IF(H935="Concluído",K935-B935,Resumo!$H$3-B935)))</f>
      </c>
      <c r="N935" s="13">
        <f>IF(P935="","",IF(P935&lt;&gt;"OK","Revisar dados",IF(H935="Cancelado","Cancelado",IF(H935="Concluído",IF(K935&gt;J935,"Concluído em atraso","Concluído"),IF(J935&lt;Resumo!$H$3,"Atrasado",IF(J935-Resumo!$H$3&lt;=3,"Vence em até 3 dias","No prazo"))))))</f>
      </c>
      <c r="O935" s="9" t="n"/>
      <c r="P935" s="9">
        <f>IF(COUNTA(A935:L935,O935)=0,"",IFERROR(IF(AND(A935&lt;&gt;"",COUNTIF($A$6:$A$1000,A935)=1,F935&lt;&gt;"",ISNUMBER(Resumo!$H$3),ISNUMBER(B935),B935&gt;=1,B935=INT(B935),B935&lt;=Resumo!$H$3,AND(COUNTIF(Listas!$C$6:$C$105,C935)&gt;=1,C935&lt;&gt;"",COUNTIF(Listas!$A$6:$A$105,G935)=1,G935&lt;&gt;"",OR(H935="A fazer",H935="Em andamento",H935="Aguardando cliente",H935="Aguardando pagamento",H935="Concluído",H935="Cancelado"),OR(I935="Alta",I935="Média",I935="Baixa")),IF(H935="Concluído",AND(ISNUMBER(K935),K935&gt;=B935,K935&lt;=Resumo!$H$3),IF(H935="Cancelado",OR(K935="",AND(ISNUMBER(K935),K935&gt;=B935,K935&lt;=Resumo!$H$3)),K935="")),IF(H935="Cancelado",OR(J935="",AND(ISNUMBER(J935),J935&gt;=B935)),AND(ISNUMBER(J935),J935&gt;=B935)),ISNUMBER(L935),L935&gt;=0),"OK","Revisar dados"),"Revisar dados"))</f>
      </c>
    </row>
    <row r="936">
      <c r="A936" s="6"/>
      <c r="B936" s="33" t="n"/>
      <c r="C936" s="8" t="n"/>
      <c r="D936" s="9" t="n"/>
      <c r="E936" s="10" t="n"/>
      <c r="F936" s="9" t="n"/>
      <c r="G936" s="8" t="n"/>
      <c r="H936" s="8" t="n"/>
      <c r="I936" s="8" t="n"/>
      <c r="J936" s="33" t="n"/>
      <c r="K936" s="33" t="n"/>
      <c r="L936" s="56" t="n"/>
      <c r="M936" s="32">
        <f>IF(P936&lt;&gt;"OK","",IF(H936="Cancelado","",IF(H936="Concluído",K936-B936,Resumo!$H$3-B936)))</f>
      </c>
      <c r="N936" s="6">
        <f>IF(P936="","",IF(P936&lt;&gt;"OK","Revisar dados",IF(H936="Cancelado","Cancelado",IF(H936="Concluído",IF(K936&gt;J936,"Concluído em atraso","Concluído"),IF(J936&lt;Resumo!$H$3,"Atrasado",IF(J936-Resumo!$H$3&lt;=3,"Vence em até 3 dias","No prazo"))))))</f>
      </c>
      <c r="O936" s="9" t="n"/>
      <c r="P936" s="9">
        <f>IF(COUNTA(A936:L936,O936)=0,"",IFERROR(IF(AND(A936&lt;&gt;"",COUNTIF($A$6:$A$1000,A936)=1,F936&lt;&gt;"",ISNUMBER(Resumo!$H$3),ISNUMBER(B936),B936&gt;=1,B936=INT(B936),B936&lt;=Resumo!$H$3,AND(COUNTIF(Listas!$C$6:$C$105,C936)&gt;=1,C936&lt;&gt;"",COUNTIF(Listas!$A$6:$A$105,G936)=1,G936&lt;&gt;"",OR(H936="A fazer",H936="Em andamento",H936="Aguardando cliente",H936="Aguardando pagamento",H936="Concluído",H936="Cancelado"),OR(I936="Alta",I936="Média",I936="Baixa")),IF(H936="Concluído",AND(ISNUMBER(K936),K936&gt;=B936,K936&lt;=Resumo!$H$3),IF(H936="Cancelado",OR(K936="",AND(ISNUMBER(K936),K936&gt;=B936,K936&lt;=Resumo!$H$3)),K936="")),IF(H936="Cancelado",OR(J936="",AND(ISNUMBER(J936),J936&gt;=B936)),AND(ISNUMBER(J936),J936&gt;=B936)),ISNUMBER(L936),L936&gt;=0),"OK","Revisar dados"),"Revisar dados"))</f>
      </c>
    </row>
    <row r="937">
      <c r="A937" s="13"/>
      <c r="B937" s="33" t="n"/>
      <c r="C937" s="8" t="n"/>
      <c r="D937" s="9" t="n"/>
      <c r="E937" s="10" t="n"/>
      <c r="F937" s="9" t="n"/>
      <c r="G937" s="8" t="n"/>
      <c r="H937" s="8" t="n"/>
      <c r="I937" s="8" t="n"/>
      <c r="J937" s="33" t="n"/>
      <c r="K937" s="33" t="n"/>
      <c r="L937" s="56" t="n"/>
      <c r="M937" s="34">
        <f>IF(P937&lt;&gt;"OK","",IF(H937="Cancelado","",IF(H937="Concluído",K937-B937,Resumo!$H$3-B937)))</f>
      </c>
      <c r="N937" s="13">
        <f>IF(P937="","",IF(P937&lt;&gt;"OK","Revisar dados",IF(H937="Cancelado","Cancelado",IF(H937="Concluído",IF(K937&gt;J937,"Concluído em atraso","Concluído"),IF(J937&lt;Resumo!$H$3,"Atrasado",IF(J937-Resumo!$H$3&lt;=3,"Vence em até 3 dias","No prazo"))))))</f>
      </c>
      <c r="O937" s="9" t="n"/>
      <c r="P937" s="9">
        <f>IF(COUNTA(A937:L937,O937)=0,"",IFERROR(IF(AND(A937&lt;&gt;"",COUNTIF($A$6:$A$1000,A937)=1,F937&lt;&gt;"",ISNUMBER(Resumo!$H$3),ISNUMBER(B937),B937&gt;=1,B937=INT(B937),B937&lt;=Resumo!$H$3,AND(COUNTIF(Listas!$C$6:$C$105,C937)&gt;=1,C937&lt;&gt;"",COUNTIF(Listas!$A$6:$A$105,G937)=1,G937&lt;&gt;"",OR(H937="A fazer",H937="Em andamento",H937="Aguardando cliente",H937="Aguardando pagamento",H937="Concluído",H937="Cancelado"),OR(I937="Alta",I937="Média",I937="Baixa")),IF(H937="Concluído",AND(ISNUMBER(K937),K937&gt;=B937,K937&lt;=Resumo!$H$3),IF(H937="Cancelado",OR(K937="",AND(ISNUMBER(K937),K937&gt;=B937,K937&lt;=Resumo!$H$3)),K937="")),IF(H937="Cancelado",OR(J937="",AND(ISNUMBER(J937),J937&gt;=B937)),AND(ISNUMBER(J937),J937&gt;=B937)),ISNUMBER(L937),L937&gt;=0),"OK","Revisar dados"),"Revisar dados"))</f>
      </c>
    </row>
    <row r="938">
      <c r="A938" s="6"/>
      <c r="B938" s="33" t="n"/>
      <c r="C938" s="8" t="n"/>
      <c r="D938" s="9" t="n"/>
      <c r="E938" s="10" t="n"/>
      <c r="F938" s="9" t="n"/>
      <c r="G938" s="8" t="n"/>
      <c r="H938" s="8" t="n"/>
      <c r="I938" s="8" t="n"/>
      <c r="J938" s="33" t="n"/>
      <c r="K938" s="33" t="n"/>
      <c r="L938" s="56" t="n"/>
      <c r="M938" s="32">
        <f>IF(P938&lt;&gt;"OK","",IF(H938="Cancelado","",IF(H938="Concluído",K938-B938,Resumo!$H$3-B938)))</f>
      </c>
      <c r="N938" s="6">
        <f>IF(P938="","",IF(P938&lt;&gt;"OK","Revisar dados",IF(H938="Cancelado","Cancelado",IF(H938="Concluído",IF(K938&gt;J938,"Concluído em atraso","Concluído"),IF(J938&lt;Resumo!$H$3,"Atrasado",IF(J938-Resumo!$H$3&lt;=3,"Vence em até 3 dias","No prazo"))))))</f>
      </c>
      <c r="O938" s="9" t="n"/>
      <c r="P938" s="9">
        <f>IF(COUNTA(A938:L938,O938)=0,"",IFERROR(IF(AND(A938&lt;&gt;"",COUNTIF($A$6:$A$1000,A938)=1,F938&lt;&gt;"",ISNUMBER(Resumo!$H$3),ISNUMBER(B938),B938&gt;=1,B938=INT(B938),B938&lt;=Resumo!$H$3,AND(COUNTIF(Listas!$C$6:$C$105,C938)&gt;=1,C938&lt;&gt;"",COUNTIF(Listas!$A$6:$A$105,G938)=1,G938&lt;&gt;"",OR(H938="A fazer",H938="Em andamento",H938="Aguardando cliente",H938="Aguardando pagamento",H938="Concluído",H938="Cancelado"),OR(I938="Alta",I938="Média",I938="Baixa")),IF(H938="Concluído",AND(ISNUMBER(K938),K938&gt;=B938,K938&lt;=Resumo!$H$3),IF(H938="Cancelado",OR(K938="",AND(ISNUMBER(K938),K938&gt;=B938,K938&lt;=Resumo!$H$3)),K938="")),IF(H938="Cancelado",OR(J938="",AND(ISNUMBER(J938),J938&gt;=B938)),AND(ISNUMBER(J938),J938&gt;=B938)),ISNUMBER(L938),L938&gt;=0),"OK","Revisar dados"),"Revisar dados"))</f>
      </c>
    </row>
    <row r="939">
      <c r="A939" s="13"/>
      <c r="B939" s="33" t="n"/>
      <c r="C939" s="8" t="n"/>
      <c r="D939" s="9" t="n"/>
      <c r="E939" s="10" t="n"/>
      <c r="F939" s="9" t="n"/>
      <c r="G939" s="8" t="n"/>
      <c r="H939" s="8" t="n"/>
      <c r="I939" s="8" t="n"/>
      <c r="J939" s="33" t="n"/>
      <c r="K939" s="33" t="n"/>
      <c r="L939" s="56" t="n"/>
      <c r="M939" s="34">
        <f>IF(P939&lt;&gt;"OK","",IF(H939="Cancelado","",IF(H939="Concluído",K939-B939,Resumo!$H$3-B939)))</f>
      </c>
      <c r="N939" s="13">
        <f>IF(P939="","",IF(P939&lt;&gt;"OK","Revisar dados",IF(H939="Cancelado","Cancelado",IF(H939="Concluído",IF(K939&gt;J939,"Concluído em atraso","Concluído"),IF(J939&lt;Resumo!$H$3,"Atrasado",IF(J939-Resumo!$H$3&lt;=3,"Vence em até 3 dias","No prazo"))))))</f>
      </c>
      <c r="O939" s="9" t="n"/>
      <c r="P939" s="9">
        <f>IF(COUNTA(A939:L939,O939)=0,"",IFERROR(IF(AND(A939&lt;&gt;"",COUNTIF($A$6:$A$1000,A939)=1,F939&lt;&gt;"",ISNUMBER(Resumo!$H$3),ISNUMBER(B939),B939&gt;=1,B939=INT(B939),B939&lt;=Resumo!$H$3,AND(COUNTIF(Listas!$C$6:$C$105,C939)&gt;=1,C939&lt;&gt;"",COUNTIF(Listas!$A$6:$A$105,G939)=1,G939&lt;&gt;"",OR(H939="A fazer",H939="Em andamento",H939="Aguardando cliente",H939="Aguardando pagamento",H939="Concluído",H939="Cancelado"),OR(I939="Alta",I939="Média",I939="Baixa")),IF(H939="Concluído",AND(ISNUMBER(K939),K939&gt;=B939,K939&lt;=Resumo!$H$3),IF(H939="Cancelado",OR(K939="",AND(ISNUMBER(K939),K939&gt;=B939,K939&lt;=Resumo!$H$3)),K939="")),IF(H939="Cancelado",OR(J939="",AND(ISNUMBER(J939),J939&gt;=B939)),AND(ISNUMBER(J939),J939&gt;=B939)),ISNUMBER(L939),L939&gt;=0),"OK","Revisar dados"),"Revisar dados"))</f>
      </c>
    </row>
    <row r="940">
      <c r="A940" s="6"/>
      <c r="B940" s="33" t="n"/>
      <c r="C940" s="8" t="n"/>
      <c r="D940" s="9" t="n"/>
      <c r="E940" s="10" t="n"/>
      <c r="F940" s="9" t="n"/>
      <c r="G940" s="8" t="n"/>
      <c r="H940" s="8" t="n"/>
      <c r="I940" s="8" t="n"/>
      <c r="J940" s="33" t="n"/>
      <c r="K940" s="33" t="n"/>
      <c r="L940" s="56" t="n"/>
      <c r="M940" s="32">
        <f>IF(P940&lt;&gt;"OK","",IF(H940="Cancelado","",IF(H940="Concluído",K940-B940,Resumo!$H$3-B940)))</f>
      </c>
      <c r="N940" s="6">
        <f>IF(P940="","",IF(P940&lt;&gt;"OK","Revisar dados",IF(H940="Cancelado","Cancelado",IF(H940="Concluído",IF(K940&gt;J940,"Concluído em atraso","Concluído"),IF(J940&lt;Resumo!$H$3,"Atrasado",IF(J940-Resumo!$H$3&lt;=3,"Vence em até 3 dias","No prazo"))))))</f>
      </c>
      <c r="O940" s="9" t="n"/>
      <c r="P940" s="9">
        <f>IF(COUNTA(A940:L940,O940)=0,"",IFERROR(IF(AND(A940&lt;&gt;"",COUNTIF($A$6:$A$1000,A940)=1,F940&lt;&gt;"",ISNUMBER(Resumo!$H$3),ISNUMBER(B940),B940&gt;=1,B940=INT(B940),B940&lt;=Resumo!$H$3,AND(COUNTIF(Listas!$C$6:$C$105,C940)&gt;=1,C940&lt;&gt;"",COUNTIF(Listas!$A$6:$A$105,G940)=1,G940&lt;&gt;"",OR(H940="A fazer",H940="Em andamento",H940="Aguardando cliente",H940="Aguardando pagamento",H940="Concluído",H940="Cancelado"),OR(I940="Alta",I940="Média",I940="Baixa")),IF(H940="Concluído",AND(ISNUMBER(K940),K940&gt;=B940,K940&lt;=Resumo!$H$3),IF(H940="Cancelado",OR(K940="",AND(ISNUMBER(K940),K940&gt;=B940,K940&lt;=Resumo!$H$3)),K940="")),IF(H940="Cancelado",OR(J940="",AND(ISNUMBER(J940),J940&gt;=B940)),AND(ISNUMBER(J940),J940&gt;=B940)),ISNUMBER(L940),L940&gt;=0),"OK","Revisar dados"),"Revisar dados"))</f>
      </c>
    </row>
    <row r="941">
      <c r="A941" s="13"/>
      <c r="B941" s="33" t="n"/>
      <c r="C941" s="8" t="n"/>
      <c r="D941" s="9" t="n"/>
      <c r="E941" s="10" t="n"/>
      <c r="F941" s="9" t="n"/>
      <c r="G941" s="8" t="n"/>
      <c r="H941" s="8" t="n"/>
      <c r="I941" s="8" t="n"/>
      <c r="J941" s="33" t="n"/>
      <c r="K941" s="33" t="n"/>
      <c r="L941" s="56" t="n"/>
      <c r="M941" s="34">
        <f>IF(P941&lt;&gt;"OK","",IF(H941="Cancelado","",IF(H941="Concluído",K941-B941,Resumo!$H$3-B941)))</f>
      </c>
      <c r="N941" s="13">
        <f>IF(P941="","",IF(P941&lt;&gt;"OK","Revisar dados",IF(H941="Cancelado","Cancelado",IF(H941="Concluído",IF(K941&gt;J941,"Concluído em atraso","Concluído"),IF(J941&lt;Resumo!$H$3,"Atrasado",IF(J941-Resumo!$H$3&lt;=3,"Vence em até 3 dias","No prazo"))))))</f>
      </c>
      <c r="O941" s="9" t="n"/>
      <c r="P941" s="9">
        <f>IF(COUNTA(A941:L941,O941)=0,"",IFERROR(IF(AND(A941&lt;&gt;"",COUNTIF($A$6:$A$1000,A941)=1,F941&lt;&gt;"",ISNUMBER(Resumo!$H$3),ISNUMBER(B941),B941&gt;=1,B941=INT(B941),B941&lt;=Resumo!$H$3,AND(COUNTIF(Listas!$C$6:$C$105,C941)&gt;=1,C941&lt;&gt;"",COUNTIF(Listas!$A$6:$A$105,G941)=1,G941&lt;&gt;"",OR(H941="A fazer",H941="Em andamento",H941="Aguardando cliente",H941="Aguardando pagamento",H941="Concluído",H941="Cancelado"),OR(I941="Alta",I941="Média",I941="Baixa")),IF(H941="Concluído",AND(ISNUMBER(K941),K941&gt;=B941,K941&lt;=Resumo!$H$3),IF(H941="Cancelado",OR(K941="",AND(ISNUMBER(K941),K941&gt;=B941,K941&lt;=Resumo!$H$3)),K941="")),IF(H941="Cancelado",OR(J941="",AND(ISNUMBER(J941),J941&gt;=B941)),AND(ISNUMBER(J941),J941&gt;=B941)),ISNUMBER(L941),L941&gt;=0),"OK","Revisar dados"),"Revisar dados"))</f>
      </c>
    </row>
    <row r="942">
      <c r="A942" s="6"/>
      <c r="B942" s="33" t="n"/>
      <c r="C942" s="8" t="n"/>
      <c r="D942" s="9" t="n"/>
      <c r="E942" s="10" t="n"/>
      <c r="F942" s="9" t="n"/>
      <c r="G942" s="8" t="n"/>
      <c r="H942" s="8" t="n"/>
      <c r="I942" s="8" t="n"/>
      <c r="J942" s="33" t="n"/>
      <c r="K942" s="33" t="n"/>
      <c r="L942" s="56" t="n"/>
      <c r="M942" s="32">
        <f>IF(P942&lt;&gt;"OK","",IF(H942="Cancelado","",IF(H942="Concluído",K942-B942,Resumo!$H$3-B942)))</f>
      </c>
      <c r="N942" s="6">
        <f>IF(P942="","",IF(P942&lt;&gt;"OK","Revisar dados",IF(H942="Cancelado","Cancelado",IF(H942="Concluído",IF(K942&gt;J942,"Concluído em atraso","Concluído"),IF(J942&lt;Resumo!$H$3,"Atrasado",IF(J942-Resumo!$H$3&lt;=3,"Vence em até 3 dias","No prazo"))))))</f>
      </c>
      <c r="O942" s="9" t="n"/>
      <c r="P942" s="9">
        <f>IF(COUNTA(A942:L942,O942)=0,"",IFERROR(IF(AND(A942&lt;&gt;"",COUNTIF($A$6:$A$1000,A942)=1,F942&lt;&gt;"",ISNUMBER(Resumo!$H$3),ISNUMBER(B942),B942&gt;=1,B942=INT(B942),B942&lt;=Resumo!$H$3,AND(COUNTIF(Listas!$C$6:$C$105,C942)&gt;=1,C942&lt;&gt;"",COUNTIF(Listas!$A$6:$A$105,G942)=1,G942&lt;&gt;"",OR(H942="A fazer",H942="Em andamento",H942="Aguardando cliente",H942="Aguardando pagamento",H942="Concluído",H942="Cancelado"),OR(I942="Alta",I942="Média",I942="Baixa")),IF(H942="Concluído",AND(ISNUMBER(K942),K942&gt;=B942,K942&lt;=Resumo!$H$3),IF(H942="Cancelado",OR(K942="",AND(ISNUMBER(K942),K942&gt;=B942,K942&lt;=Resumo!$H$3)),K942="")),IF(H942="Cancelado",OR(J942="",AND(ISNUMBER(J942),J942&gt;=B942)),AND(ISNUMBER(J942),J942&gt;=B942)),ISNUMBER(L942),L942&gt;=0),"OK","Revisar dados"),"Revisar dados"))</f>
      </c>
    </row>
    <row r="943">
      <c r="A943" s="13"/>
      <c r="B943" s="33" t="n"/>
      <c r="C943" s="8" t="n"/>
      <c r="D943" s="9" t="n"/>
      <c r="E943" s="10" t="n"/>
      <c r="F943" s="9" t="n"/>
      <c r="G943" s="8" t="n"/>
      <c r="H943" s="8" t="n"/>
      <c r="I943" s="8" t="n"/>
      <c r="J943" s="33" t="n"/>
      <c r="K943" s="33" t="n"/>
      <c r="L943" s="56" t="n"/>
      <c r="M943" s="34">
        <f>IF(P943&lt;&gt;"OK","",IF(H943="Cancelado","",IF(H943="Concluído",K943-B943,Resumo!$H$3-B943)))</f>
      </c>
      <c r="N943" s="13">
        <f>IF(P943="","",IF(P943&lt;&gt;"OK","Revisar dados",IF(H943="Cancelado","Cancelado",IF(H943="Concluído",IF(K943&gt;J943,"Concluído em atraso","Concluído"),IF(J943&lt;Resumo!$H$3,"Atrasado",IF(J943-Resumo!$H$3&lt;=3,"Vence em até 3 dias","No prazo"))))))</f>
      </c>
      <c r="O943" s="9" t="n"/>
      <c r="P943" s="9">
        <f>IF(COUNTA(A943:L943,O943)=0,"",IFERROR(IF(AND(A943&lt;&gt;"",COUNTIF($A$6:$A$1000,A943)=1,F943&lt;&gt;"",ISNUMBER(Resumo!$H$3),ISNUMBER(B943),B943&gt;=1,B943=INT(B943),B943&lt;=Resumo!$H$3,AND(COUNTIF(Listas!$C$6:$C$105,C943)&gt;=1,C943&lt;&gt;"",COUNTIF(Listas!$A$6:$A$105,G943)=1,G943&lt;&gt;"",OR(H943="A fazer",H943="Em andamento",H943="Aguardando cliente",H943="Aguardando pagamento",H943="Concluído",H943="Cancelado"),OR(I943="Alta",I943="Média",I943="Baixa")),IF(H943="Concluído",AND(ISNUMBER(K943),K943&gt;=B943,K943&lt;=Resumo!$H$3),IF(H943="Cancelado",OR(K943="",AND(ISNUMBER(K943),K943&gt;=B943,K943&lt;=Resumo!$H$3)),K943="")),IF(H943="Cancelado",OR(J943="",AND(ISNUMBER(J943),J943&gt;=B943)),AND(ISNUMBER(J943),J943&gt;=B943)),ISNUMBER(L943),L943&gt;=0),"OK","Revisar dados"),"Revisar dados"))</f>
      </c>
    </row>
    <row r="944">
      <c r="A944" s="6"/>
      <c r="B944" s="33" t="n"/>
      <c r="C944" s="8" t="n"/>
      <c r="D944" s="9" t="n"/>
      <c r="E944" s="10" t="n"/>
      <c r="F944" s="9" t="n"/>
      <c r="G944" s="8" t="n"/>
      <c r="H944" s="8" t="n"/>
      <c r="I944" s="8" t="n"/>
      <c r="J944" s="33" t="n"/>
      <c r="K944" s="33" t="n"/>
      <c r="L944" s="56" t="n"/>
      <c r="M944" s="32">
        <f>IF(P944&lt;&gt;"OK","",IF(H944="Cancelado","",IF(H944="Concluído",K944-B944,Resumo!$H$3-B944)))</f>
      </c>
      <c r="N944" s="6">
        <f>IF(P944="","",IF(P944&lt;&gt;"OK","Revisar dados",IF(H944="Cancelado","Cancelado",IF(H944="Concluído",IF(K944&gt;J944,"Concluído em atraso","Concluído"),IF(J944&lt;Resumo!$H$3,"Atrasado",IF(J944-Resumo!$H$3&lt;=3,"Vence em até 3 dias","No prazo"))))))</f>
      </c>
      <c r="O944" s="9" t="n"/>
      <c r="P944" s="9">
        <f>IF(COUNTA(A944:L944,O944)=0,"",IFERROR(IF(AND(A944&lt;&gt;"",COUNTIF($A$6:$A$1000,A944)=1,F944&lt;&gt;"",ISNUMBER(Resumo!$H$3),ISNUMBER(B944),B944&gt;=1,B944=INT(B944),B944&lt;=Resumo!$H$3,AND(COUNTIF(Listas!$C$6:$C$105,C944)&gt;=1,C944&lt;&gt;"",COUNTIF(Listas!$A$6:$A$105,G944)=1,G944&lt;&gt;"",OR(H944="A fazer",H944="Em andamento",H944="Aguardando cliente",H944="Aguardando pagamento",H944="Concluído",H944="Cancelado"),OR(I944="Alta",I944="Média",I944="Baixa")),IF(H944="Concluído",AND(ISNUMBER(K944),K944&gt;=B944,K944&lt;=Resumo!$H$3),IF(H944="Cancelado",OR(K944="",AND(ISNUMBER(K944),K944&gt;=B944,K944&lt;=Resumo!$H$3)),K944="")),IF(H944="Cancelado",OR(J944="",AND(ISNUMBER(J944),J944&gt;=B944)),AND(ISNUMBER(J944),J944&gt;=B944)),ISNUMBER(L944),L944&gt;=0),"OK","Revisar dados"),"Revisar dados"))</f>
      </c>
    </row>
    <row r="945">
      <c r="A945" s="13"/>
      <c r="B945" s="33" t="n"/>
      <c r="C945" s="8" t="n"/>
      <c r="D945" s="9" t="n"/>
      <c r="E945" s="10" t="n"/>
      <c r="F945" s="9" t="n"/>
      <c r="G945" s="8" t="n"/>
      <c r="H945" s="8" t="n"/>
      <c r="I945" s="8" t="n"/>
      <c r="J945" s="33" t="n"/>
      <c r="K945" s="33" t="n"/>
      <c r="L945" s="56" t="n"/>
      <c r="M945" s="34">
        <f>IF(P945&lt;&gt;"OK","",IF(H945="Cancelado","",IF(H945="Concluído",K945-B945,Resumo!$H$3-B945)))</f>
      </c>
      <c r="N945" s="13">
        <f>IF(P945="","",IF(P945&lt;&gt;"OK","Revisar dados",IF(H945="Cancelado","Cancelado",IF(H945="Concluído",IF(K945&gt;J945,"Concluído em atraso","Concluído"),IF(J945&lt;Resumo!$H$3,"Atrasado",IF(J945-Resumo!$H$3&lt;=3,"Vence em até 3 dias","No prazo"))))))</f>
      </c>
      <c r="O945" s="9" t="n"/>
      <c r="P945" s="9">
        <f>IF(COUNTA(A945:L945,O945)=0,"",IFERROR(IF(AND(A945&lt;&gt;"",COUNTIF($A$6:$A$1000,A945)=1,F945&lt;&gt;"",ISNUMBER(Resumo!$H$3),ISNUMBER(B945),B945&gt;=1,B945=INT(B945),B945&lt;=Resumo!$H$3,AND(COUNTIF(Listas!$C$6:$C$105,C945)&gt;=1,C945&lt;&gt;"",COUNTIF(Listas!$A$6:$A$105,G945)=1,G945&lt;&gt;"",OR(H945="A fazer",H945="Em andamento",H945="Aguardando cliente",H945="Aguardando pagamento",H945="Concluído",H945="Cancelado"),OR(I945="Alta",I945="Média",I945="Baixa")),IF(H945="Concluído",AND(ISNUMBER(K945),K945&gt;=B945,K945&lt;=Resumo!$H$3),IF(H945="Cancelado",OR(K945="",AND(ISNUMBER(K945),K945&gt;=B945,K945&lt;=Resumo!$H$3)),K945="")),IF(H945="Cancelado",OR(J945="",AND(ISNUMBER(J945),J945&gt;=B945)),AND(ISNUMBER(J945),J945&gt;=B945)),ISNUMBER(L945),L945&gt;=0),"OK","Revisar dados"),"Revisar dados"))</f>
      </c>
    </row>
    <row r="946">
      <c r="A946" s="6"/>
      <c r="B946" s="33" t="n"/>
      <c r="C946" s="8" t="n"/>
      <c r="D946" s="9" t="n"/>
      <c r="E946" s="10" t="n"/>
      <c r="F946" s="9" t="n"/>
      <c r="G946" s="8" t="n"/>
      <c r="H946" s="8" t="n"/>
      <c r="I946" s="8" t="n"/>
      <c r="J946" s="33" t="n"/>
      <c r="K946" s="33" t="n"/>
      <c r="L946" s="56" t="n"/>
      <c r="M946" s="32">
        <f>IF(P946&lt;&gt;"OK","",IF(H946="Cancelado","",IF(H946="Concluído",K946-B946,Resumo!$H$3-B946)))</f>
      </c>
      <c r="N946" s="6">
        <f>IF(P946="","",IF(P946&lt;&gt;"OK","Revisar dados",IF(H946="Cancelado","Cancelado",IF(H946="Concluído",IF(K946&gt;J946,"Concluído em atraso","Concluído"),IF(J946&lt;Resumo!$H$3,"Atrasado",IF(J946-Resumo!$H$3&lt;=3,"Vence em até 3 dias","No prazo"))))))</f>
      </c>
      <c r="O946" s="9" t="n"/>
      <c r="P946" s="9">
        <f>IF(COUNTA(A946:L946,O946)=0,"",IFERROR(IF(AND(A946&lt;&gt;"",COUNTIF($A$6:$A$1000,A946)=1,F946&lt;&gt;"",ISNUMBER(Resumo!$H$3),ISNUMBER(B946),B946&gt;=1,B946=INT(B946),B946&lt;=Resumo!$H$3,AND(COUNTIF(Listas!$C$6:$C$105,C946)&gt;=1,C946&lt;&gt;"",COUNTIF(Listas!$A$6:$A$105,G946)=1,G946&lt;&gt;"",OR(H946="A fazer",H946="Em andamento",H946="Aguardando cliente",H946="Aguardando pagamento",H946="Concluído",H946="Cancelado"),OR(I946="Alta",I946="Média",I946="Baixa")),IF(H946="Concluído",AND(ISNUMBER(K946),K946&gt;=B946,K946&lt;=Resumo!$H$3),IF(H946="Cancelado",OR(K946="",AND(ISNUMBER(K946),K946&gt;=B946,K946&lt;=Resumo!$H$3)),K946="")),IF(H946="Cancelado",OR(J946="",AND(ISNUMBER(J946),J946&gt;=B946)),AND(ISNUMBER(J946),J946&gt;=B946)),ISNUMBER(L946),L946&gt;=0),"OK","Revisar dados"),"Revisar dados"))</f>
      </c>
    </row>
    <row r="947">
      <c r="A947" s="13"/>
      <c r="B947" s="33" t="n"/>
      <c r="C947" s="8" t="n"/>
      <c r="D947" s="9" t="n"/>
      <c r="E947" s="10" t="n"/>
      <c r="F947" s="9" t="n"/>
      <c r="G947" s="8" t="n"/>
      <c r="H947" s="8" t="n"/>
      <c r="I947" s="8" t="n"/>
      <c r="J947" s="33" t="n"/>
      <c r="K947" s="33" t="n"/>
      <c r="L947" s="56" t="n"/>
      <c r="M947" s="34">
        <f>IF(P947&lt;&gt;"OK","",IF(H947="Cancelado","",IF(H947="Concluído",K947-B947,Resumo!$H$3-B947)))</f>
      </c>
      <c r="N947" s="13">
        <f>IF(P947="","",IF(P947&lt;&gt;"OK","Revisar dados",IF(H947="Cancelado","Cancelado",IF(H947="Concluído",IF(K947&gt;J947,"Concluído em atraso","Concluído"),IF(J947&lt;Resumo!$H$3,"Atrasado",IF(J947-Resumo!$H$3&lt;=3,"Vence em até 3 dias","No prazo"))))))</f>
      </c>
      <c r="O947" s="9" t="n"/>
      <c r="P947" s="9">
        <f>IF(COUNTA(A947:L947,O947)=0,"",IFERROR(IF(AND(A947&lt;&gt;"",COUNTIF($A$6:$A$1000,A947)=1,F947&lt;&gt;"",ISNUMBER(Resumo!$H$3),ISNUMBER(B947),B947&gt;=1,B947=INT(B947),B947&lt;=Resumo!$H$3,AND(COUNTIF(Listas!$C$6:$C$105,C947)&gt;=1,C947&lt;&gt;"",COUNTIF(Listas!$A$6:$A$105,G947)=1,G947&lt;&gt;"",OR(H947="A fazer",H947="Em andamento",H947="Aguardando cliente",H947="Aguardando pagamento",H947="Concluído",H947="Cancelado"),OR(I947="Alta",I947="Média",I947="Baixa")),IF(H947="Concluído",AND(ISNUMBER(K947),K947&gt;=B947,K947&lt;=Resumo!$H$3),IF(H947="Cancelado",OR(K947="",AND(ISNUMBER(K947),K947&gt;=B947,K947&lt;=Resumo!$H$3)),K947="")),IF(H947="Cancelado",OR(J947="",AND(ISNUMBER(J947),J947&gt;=B947)),AND(ISNUMBER(J947),J947&gt;=B947)),ISNUMBER(L947),L947&gt;=0),"OK","Revisar dados"),"Revisar dados"))</f>
      </c>
    </row>
    <row r="948">
      <c r="A948" s="6"/>
      <c r="B948" s="33" t="n"/>
      <c r="C948" s="8" t="n"/>
      <c r="D948" s="9" t="n"/>
      <c r="E948" s="10" t="n"/>
      <c r="F948" s="9" t="n"/>
      <c r="G948" s="8" t="n"/>
      <c r="H948" s="8" t="n"/>
      <c r="I948" s="8" t="n"/>
      <c r="J948" s="33" t="n"/>
      <c r="K948" s="33" t="n"/>
      <c r="L948" s="56" t="n"/>
      <c r="M948" s="32">
        <f>IF(P948&lt;&gt;"OK","",IF(H948="Cancelado","",IF(H948="Concluído",K948-B948,Resumo!$H$3-B948)))</f>
      </c>
      <c r="N948" s="6">
        <f>IF(P948="","",IF(P948&lt;&gt;"OK","Revisar dados",IF(H948="Cancelado","Cancelado",IF(H948="Concluído",IF(K948&gt;J948,"Concluído em atraso","Concluído"),IF(J948&lt;Resumo!$H$3,"Atrasado",IF(J948-Resumo!$H$3&lt;=3,"Vence em até 3 dias","No prazo"))))))</f>
      </c>
      <c r="O948" s="9" t="n"/>
      <c r="P948" s="9">
        <f>IF(COUNTA(A948:L948,O948)=0,"",IFERROR(IF(AND(A948&lt;&gt;"",COUNTIF($A$6:$A$1000,A948)=1,F948&lt;&gt;"",ISNUMBER(Resumo!$H$3),ISNUMBER(B948),B948&gt;=1,B948=INT(B948),B948&lt;=Resumo!$H$3,AND(COUNTIF(Listas!$C$6:$C$105,C948)&gt;=1,C948&lt;&gt;"",COUNTIF(Listas!$A$6:$A$105,G948)=1,G948&lt;&gt;"",OR(H948="A fazer",H948="Em andamento",H948="Aguardando cliente",H948="Aguardando pagamento",H948="Concluído",H948="Cancelado"),OR(I948="Alta",I948="Média",I948="Baixa")),IF(H948="Concluído",AND(ISNUMBER(K948),K948&gt;=B948,K948&lt;=Resumo!$H$3),IF(H948="Cancelado",OR(K948="",AND(ISNUMBER(K948),K948&gt;=B948,K948&lt;=Resumo!$H$3)),K948="")),IF(H948="Cancelado",OR(J948="",AND(ISNUMBER(J948),J948&gt;=B948)),AND(ISNUMBER(J948),J948&gt;=B948)),ISNUMBER(L948),L948&gt;=0),"OK","Revisar dados"),"Revisar dados"))</f>
      </c>
    </row>
    <row r="949">
      <c r="A949" s="13"/>
      <c r="B949" s="33" t="n"/>
      <c r="C949" s="8" t="n"/>
      <c r="D949" s="9" t="n"/>
      <c r="E949" s="10" t="n"/>
      <c r="F949" s="9" t="n"/>
      <c r="G949" s="8" t="n"/>
      <c r="H949" s="8" t="n"/>
      <c r="I949" s="8" t="n"/>
      <c r="J949" s="33" t="n"/>
      <c r="K949" s="33" t="n"/>
      <c r="L949" s="56" t="n"/>
      <c r="M949" s="34">
        <f>IF(P949&lt;&gt;"OK","",IF(H949="Cancelado","",IF(H949="Concluído",K949-B949,Resumo!$H$3-B949)))</f>
      </c>
      <c r="N949" s="13">
        <f>IF(P949="","",IF(P949&lt;&gt;"OK","Revisar dados",IF(H949="Cancelado","Cancelado",IF(H949="Concluído",IF(K949&gt;J949,"Concluído em atraso","Concluído"),IF(J949&lt;Resumo!$H$3,"Atrasado",IF(J949-Resumo!$H$3&lt;=3,"Vence em até 3 dias","No prazo"))))))</f>
      </c>
      <c r="O949" s="9" t="n"/>
      <c r="P949" s="9">
        <f>IF(COUNTA(A949:L949,O949)=0,"",IFERROR(IF(AND(A949&lt;&gt;"",COUNTIF($A$6:$A$1000,A949)=1,F949&lt;&gt;"",ISNUMBER(Resumo!$H$3),ISNUMBER(B949),B949&gt;=1,B949=INT(B949),B949&lt;=Resumo!$H$3,AND(COUNTIF(Listas!$C$6:$C$105,C949)&gt;=1,C949&lt;&gt;"",COUNTIF(Listas!$A$6:$A$105,G949)=1,G949&lt;&gt;"",OR(H949="A fazer",H949="Em andamento",H949="Aguardando cliente",H949="Aguardando pagamento",H949="Concluído",H949="Cancelado"),OR(I949="Alta",I949="Média",I949="Baixa")),IF(H949="Concluído",AND(ISNUMBER(K949),K949&gt;=B949,K949&lt;=Resumo!$H$3),IF(H949="Cancelado",OR(K949="",AND(ISNUMBER(K949),K949&gt;=B949,K949&lt;=Resumo!$H$3)),K949="")),IF(H949="Cancelado",OR(J949="",AND(ISNUMBER(J949),J949&gt;=B949)),AND(ISNUMBER(J949),J949&gt;=B949)),ISNUMBER(L949),L949&gt;=0),"OK","Revisar dados"),"Revisar dados"))</f>
      </c>
    </row>
    <row r="950">
      <c r="A950" s="6"/>
      <c r="B950" s="33" t="n"/>
      <c r="C950" s="8" t="n"/>
      <c r="D950" s="9" t="n"/>
      <c r="E950" s="10" t="n"/>
      <c r="F950" s="9" t="n"/>
      <c r="G950" s="8" t="n"/>
      <c r="H950" s="8" t="n"/>
      <c r="I950" s="8" t="n"/>
      <c r="J950" s="33" t="n"/>
      <c r="K950" s="33" t="n"/>
      <c r="L950" s="56" t="n"/>
      <c r="M950" s="32">
        <f>IF(P950&lt;&gt;"OK","",IF(H950="Cancelado","",IF(H950="Concluído",K950-B950,Resumo!$H$3-B950)))</f>
      </c>
      <c r="N950" s="6">
        <f>IF(P950="","",IF(P950&lt;&gt;"OK","Revisar dados",IF(H950="Cancelado","Cancelado",IF(H950="Concluído",IF(K950&gt;J950,"Concluído em atraso","Concluído"),IF(J950&lt;Resumo!$H$3,"Atrasado",IF(J950-Resumo!$H$3&lt;=3,"Vence em até 3 dias","No prazo"))))))</f>
      </c>
      <c r="O950" s="9" t="n"/>
      <c r="P950" s="9">
        <f>IF(COUNTA(A950:L950,O950)=0,"",IFERROR(IF(AND(A950&lt;&gt;"",COUNTIF($A$6:$A$1000,A950)=1,F950&lt;&gt;"",ISNUMBER(Resumo!$H$3),ISNUMBER(B950),B950&gt;=1,B950=INT(B950),B950&lt;=Resumo!$H$3,AND(COUNTIF(Listas!$C$6:$C$105,C950)&gt;=1,C950&lt;&gt;"",COUNTIF(Listas!$A$6:$A$105,G950)=1,G950&lt;&gt;"",OR(H950="A fazer",H950="Em andamento",H950="Aguardando cliente",H950="Aguardando pagamento",H950="Concluído",H950="Cancelado"),OR(I950="Alta",I950="Média",I950="Baixa")),IF(H950="Concluído",AND(ISNUMBER(K950),K950&gt;=B950,K950&lt;=Resumo!$H$3),IF(H950="Cancelado",OR(K950="",AND(ISNUMBER(K950),K950&gt;=B950,K950&lt;=Resumo!$H$3)),K950="")),IF(H950="Cancelado",OR(J950="",AND(ISNUMBER(J950),J950&gt;=B950)),AND(ISNUMBER(J950),J950&gt;=B950)),ISNUMBER(L950),L950&gt;=0),"OK","Revisar dados"),"Revisar dados"))</f>
      </c>
    </row>
    <row r="951">
      <c r="A951" s="13"/>
      <c r="B951" s="33" t="n"/>
      <c r="C951" s="8" t="n"/>
      <c r="D951" s="9" t="n"/>
      <c r="E951" s="10" t="n"/>
      <c r="F951" s="9" t="n"/>
      <c r="G951" s="8" t="n"/>
      <c r="H951" s="8" t="n"/>
      <c r="I951" s="8" t="n"/>
      <c r="J951" s="33" t="n"/>
      <c r="K951" s="33" t="n"/>
      <c r="L951" s="56" t="n"/>
      <c r="M951" s="34">
        <f>IF(P951&lt;&gt;"OK","",IF(H951="Cancelado","",IF(H951="Concluído",K951-B951,Resumo!$H$3-B951)))</f>
      </c>
      <c r="N951" s="13">
        <f>IF(P951="","",IF(P951&lt;&gt;"OK","Revisar dados",IF(H951="Cancelado","Cancelado",IF(H951="Concluído",IF(K951&gt;J951,"Concluído em atraso","Concluído"),IF(J951&lt;Resumo!$H$3,"Atrasado",IF(J951-Resumo!$H$3&lt;=3,"Vence em até 3 dias","No prazo"))))))</f>
      </c>
      <c r="O951" s="9" t="n"/>
      <c r="P951" s="9">
        <f>IF(COUNTA(A951:L951,O951)=0,"",IFERROR(IF(AND(A951&lt;&gt;"",COUNTIF($A$6:$A$1000,A951)=1,F951&lt;&gt;"",ISNUMBER(Resumo!$H$3),ISNUMBER(B951),B951&gt;=1,B951=INT(B951),B951&lt;=Resumo!$H$3,AND(COUNTIF(Listas!$C$6:$C$105,C951)&gt;=1,C951&lt;&gt;"",COUNTIF(Listas!$A$6:$A$105,G951)=1,G951&lt;&gt;"",OR(H951="A fazer",H951="Em andamento",H951="Aguardando cliente",H951="Aguardando pagamento",H951="Concluído",H951="Cancelado"),OR(I951="Alta",I951="Média",I951="Baixa")),IF(H951="Concluído",AND(ISNUMBER(K951),K951&gt;=B951,K951&lt;=Resumo!$H$3),IF(H951="Cancelado",OR(K951="",AND(ISNUMBER(K951),K951&gt;=B951,K951&lt;=Resumo!$H$3)),K951="")),IF(H951="Cancelado",OR(J951="",AND(ISNUMBER(J951),J951&gt;=B951)),AND(ISNUMBER(J951),J951&gt;=B951)),ISNUMBER(L951),L951&gt;=0),"OK","Revisar dados"),"Revisar dados"))</f>
      </c>
    </row>
    <row r="952">
      <c r="A952" s="6"/>
      <c r="B952" s="33" t="n"/>
      <c r="C952" s="8" t="n"/>
      <c r="D952" s="9" t="n"/>
      <c r="E952" s="10" t="n"/>
      <c r="F952" s="9" t="n"/>
      <c r="G952" s="8" t="n"/>
      <c r="H952" s="8" t="n"/>
      <c r="I952" s="8" t="n"/>
      <c r="J952" s="33" t="n"/>
      <c r="K952" s="33" t="n"/>
      <c r="L952" s="56" t="n"/>
      <c r="M952" s="32">
        <f>IF(P952&lt;&gt;"OK","",IF(H952="Cancelado","",IF(H952="Concluído",K952-B952,Resumo!$H$3-B952)))</f>
      </c>
      <c r="N952" s="6">
        <f>IF(P952="","",IF(P952&lt;&gt;"OK","Revisar dados",IF(H952="Cancelado","Cancelado",IF(H952="Concluído",IF(K952&gt;J952,"Concluído em atraso","Concluído"),IF(J952&lt;Resumo!$H$3,"Atrasado",IF(J952-Resumo!$H$3&lt;=3,"Vence em até 3 dias","No prazo"))))))</f>
      </c>
      <c r="O952" s="9" t="n"/>
      <c r="P952" s="9">
        <f>IF(COUNTA(A952:L952,O952)=0,"",IFERROR(IF(AND(A952&lt;&gt;"",COUNTIF($A$6:$A$1000,A952)=1,F952&lt;&gt;"",ISNUMBER(Resumo!$H$3),ISNUMBER(B952),B952&gt;=1,B952=INT(B952),B952&lt;=Resumo!$H$3,AND(COUNTIF(Listas!$C$6:$C$105,C952)&gt;=1,C952&lt;&gt;"",COUNTIF(Listas!$A$6:$A$105,G952)=1,G952&lt;&gt;"",OR(H952="A fazer",H952="Em andamento",H952="Aguardando cliente",H952="Aguardando pagamento",H952="Concluído",H952="Cancelado"),OR(I952="Alta",I952="Média",I952="Baixa")),IF(H952="Concluído",AND(ISNUMBER(K952),K952&gt;=B952,K952&lt;=Resumo!$H$3),IF(H952="Cancelado",OR(K952="",AND(ISNUMBER(K952),K952&gt;=B952,K952&lt;=Resumo!$H$3)),K952="")),IF(H952="Cancelado",OR(J952="",AND(ISNUMBER(J952),J952&gt;=B952)),AND(ISNUMBER(J952),J952&gt;=B952)),ISNUMBER(L952),L952&gt;=0),"OK","Revisar dados"),"Revisar dados"))</f>
      </c>
    </row>
    <row r="953">
      <c r="A953" s="13"/>
      <c r="B953" s="33" t="n"/>
      <c r="C953" s="8" t="n"/>
      <c r="D953" s="9" t="n"/>
      <c r="E953" s="10" t="n"/>
      <c r="F953" s="9" t="n"/>
      <c r="G953" s="8" t="n"/>
      <c r="H953" s="8" t="n"/>
      <c r="I953" s="8" t="n"/>
      <c r="J953" s="33" t="n"/>
      <c r="K953" s="33" t="n"/>
      <c r="L953" s="56" t="n"/>
      <c r="M953" s="34">
        <f>IF(P953&lt;&gt;"OK","",IF(H953="Cancelado","",IF(H953="Concluído",K953-B953,Resumo!$H$3-B953)))</f>
      </c>
      <c r="N953" s="13">
        <f>IF(P953="","",IF(P953&lt;&gt;"OK","Revisar dados",IF(H953="Cancelado","Cancelado",IF(H953="Concluído",IF(K953&gt;J953,"Concluído em atraso","Concluído"),IF(J953&lt;Resumo!$H$3,"Atrasado",IF(J953-Resumo!$H$3&lt;=3,"Vence em até 3 dias","No prazo"))))))</f>
      </c>
      <c r="O953" s="9" t="n"/>
      <c r="P953" s="9">
        <f>IF(COUNTA(A953:L953,O953)=0,"",IFERROR(IF(AND(A953&lt;&gt;"",COUNTIF($A$6:$A$1000,A953)=1,F953&lt;&gt;"",ISNUMBER(Resumo!$H$3),ISNUMBER(B953),B953&gt;=1,B953=INT(B953),B953&lt;=Resumo!$H$3,AND(COUNTIF(Listas!$C$6:$C$105,C953)&gt;=1,C953&lt;&gt;"",COUNTIF(Listas!$A$6:$A$105,G953)=1,G953&lt;&gt;"",OR(H953="A fazer",H953="Em andamento",H953="Aguardando cliente",H953="Aguardando pagamento",H953="Concluído",H953="Cancelado"),OR(I953="Alta",I953="Média",I953="Baixa")),IF(H953="Concluído",AND(ISNUMBER(K953),K953&gt;=B953,K953&lt;=Resumo!$H$3),IF(H953="Cancelado",OR(K953="",AND(ISNUMBER(K953),K953&gt;=B953,K953&lt;=Resumo!$H$3)),K953="")),IF(H953="Cancelado",OR(J953="",AND(ISNUMBER(J953),J953&gt;=B953)),AND(ISNUMBER(J953),J953&gt;=B953)),ISNUMBER(L953),L953&gt;=0),"OK","Revisar dados"),"Revisar dados"))</f>
      </c>
    </row>
    <row r="954">
      <c r="A954" s="6"/>
      <c r="B954" s="33" t="n"/>
      <c r="C954" s="8" t="n"/>
      <c r="D954" s="9" t="n"/>
      <c r="E954" s="10" t="n"/>
      <c r="F954" s="9" t="n"/>
      <c r="G954" s="8" t="n"/>
      <c r="H954" s="8" t="n"/>
      <c r="I954" s="8" t="n"/>
      <c r="J954" s="33" t="n"/>
      <c r="K954" s="33" t="n"/>
      <c r="L954" s="56" t="n"/>
      <c r="M954" s="32">
        <f>IF(P954&lt;&gt;"OK","",IF(H954="Cancelado","",IF(H954="Concluído",K954-B954,Resumo!$H$3-B954)))</f>
      </c>
      <c r="N954" s="6">
        <f>IF(P954="","",IF(P954&lt;&gt;"OK","Revisar dados",IF(H954="Cancelado","Cancelado",IF(H954="Concluído",IF(K954&gt;J954,"Concluído em atraso","Concluído"),IF(J954&lt;Resumo!$H$3,"Atrasado",IF(J954-Resumo!$H$3&lt;=3,"Vence em até 3 dias","No prazo"))))))</f>
      </c>
      <c r="O954" s="9" t="n"/>
      <c r="P954" s="9">
        <f>IF(COUNTA(A954:L954,O954)=0,"",IFERROR(IF(AND(A954&lt;&gt;"",COUNTIF($A$6:$A$1000,A954)=1,F954&lt;&gt;"",ISNUMBER(Resumo!$H$3),ISNUMBER(B954),B954&gt;=1,B954=INT(B954),B954&lt;=Resumo!$H$3,AND(COUNTIF(Listas!$C$6:$C$105,C954)&gt;=1,C954&lt;&gt;"",COUNTIF(Listas!$A$6:$A$105,G954)=1,G954&lt;&gt;"",OR(H954="A fazer",H954="Em andamento",H954="Aguardando cliente",H954="Aguardando pagamento",H954="Concluído",H954="Cancelado"),OR(I954="Alta",I954="Média",I954="Baixa")),IF(H954="Concluído",AND(ISNUMBER(K954),K954&gt;=B954,K954&lt;=Resumo!$H$3),IF(H954="Cancelado",OR(K954="",AND(ISNUMBER(K954),K954&gt;=B954,K954&lt;=Resumo!$H$3)),K954="")),IF(H954="Cancelado",OR(J954="",AND(ISNUMBER(J954),J954&gt;=B954)),AND(ISNUMBER(J954),J954&gt;=B954)),ISNUMBER(L954),L954&gt;=0),"OK","Revisar dados"),"Revisar dados"))</f>
      </c>
    </row>
    <row r="955">
      <c r="A955" s="13"/>
      <c r="B955" s="33" t="n"/>
      <c r="C955" s="8" t="n"/>
      <c r="D955" s="9" t="n"/>
      <c r="E955" s="10" t="n"/>
      <c r="F955" s="9" t="n"/>
      <c r="G955" s="8" t="n"/>
      <c r="H955" s="8" t="n"/>
      <c r="I955" s="8" t="n"/>
      <c r="J955" s="33" t="n"/>
      <c r="K955" s="33" t="n"/>
      <c r="L955" s="56" t="n"/>
      <c r="M955" s="34">
        <f>IF(P955&lt;&gt;"OK","",IF(H955="Cancelado","",IF(H955="Concluído",K955-B955,Resumo!$H$3-B955)))</f>
      </c>
      <c r="N955" s="13">
        <f>IF(P955="","",IF(P955&lt;&gt;"OK","Revisar dados",IF(H955="Cancelado","Cancelado",IF(H955="Concluído",IF(K955&gt;J955,"Concluído em atraso","Concluído"),IF(J955&lt;Resumo!$H$3,"Atrasado",IF(J955-Resumo!$H$3&lt;=3,"Vence em até 3 dias","No prazo"))))))</f>
      </c>
      <c r="O955" s="9" t="n"/>
      <c r="P955" s="9">
        <f>IF(COUNTA(A955:L955,O955)=0,"",IFERROR(IF(AND(A955&lt;&gt;"",COUNTIF($A$6:$A$1000,A955)=1,F955&lt;&gt;"",ISNUMBER(Resumo!$H$3),ISNUMBER(B955),B955&gt;=1,B955=INT(B955),B955&lt;=Resumo!$H$3,AND(COUNTIF(Listas!$C$6:$C$105,C955)&gt;=1,C955&lt;&gt;"",COUNTIF(Listas!$A$6:$A$105,G955)=1,G955&lt;&gt;"",OR(H955="A fazer",H955="Em andamento",H955="Aguardando cliente",H955="Aguardando pagamento",H955="Concluído",H955="Cancelado"),OR(I955="Alta",I955="Média",I955="Baixa")),IF(H955="Concluído",AND(ISNUMBER(K955),K955&gt;=B955,K955&lt;=Resumo!$H$3),IF(H955="Cancelado",OR(K955="",AND(ISNUMBER(K955),K955&gt;=B955,K955&lt;=Resumo!$H$3)),K955="")),IF(H955="Cancelado",OR(J955="",AND(ISNUMBER(J955),J955&gt;=B955)),AND(ISNUMBER(J955),J955&gt;=B955)),ISNUMBER(L955),L955&gt;=0),"OK","Revisar dados"),"Revisar dados"))</f>
      </c>
    </row>
    <row r="956">
      <c r="A956" s="6"/>
      <c r="B956" s="33" t="n"/>
      <c r="C956" s="8" t="n"/>
      <c r="D956" s="9" t="n"/>
      <c r="E956" s="10" t="n"/>
      <c r="F956" s="9" t="n"/>
      <c r="G956" s="8" t="n"/>
      <c r="H956" s="8" t="n"/>
      <c r="I956" s="8" t="n"/>
      <c r="J956" s="33" t="n"/>
      <c r="K956" s="33" t="n"/>
      <c r="L956" s="56" t="n"/>
      <c r="M956" s="32">
        <f>IF(P956&lt;&gt;"OK","",IF(H956="Cancelado","",IF(H956="Concluído",K956-B956,Resumo!$H$3-B956)))</f>
      </c>
      <c r="N956" s="6">
        <f>IF(P956="","",IF(P956&lt;&gt;"OK","Revisar dados",IF(H956="Cancelado","Cancelado",IF(H956="Concluído",IF(K956&gt;J956,"Concluído em atraso","Concluído"),IF(J956&lt;Resumo!$H$3,"Atrasado",IF(J956-Resumo!$H$3&lt;=3,"Vence em até 3 dias","No prazo"))))))</f>
      </c>
      <c r="O956" s="9" t="n"/>
      <c r="P956" s="9">
        <f>IF(COUNTA(A956:L956,O956)=0,"",IFERROR(IF(AND(A956&lt;&gt;"",COUNTIF($A$6:$A$1000,A956)=1,F956&lt;&gt;"",ISNUMBER(Resumo!$H$3),ISNUMBER(B956),B956&gt;=1,B956=INT(B956),B956&lt;=Resumo!$H$3,AND(COUNTIF(Listas!$C$6:$C$105,C956)&gt;=1,C956&lt;&gt;"",COUNTIF(Listas!$A$6:$A$105,G956)=1,G956&lt;&gt;"",OR(H956="A fazer",H956="Em andamento",H956="Aguardando cliente",H956="Aguardando pagamento",H956="Concluído",H956="Cancelado"),OR(I956="Alta",I956="Média",I956="Baixa")),IF(H956="Concluído",AND(ISNUMBER(K956),K956&gt;=B956,K956&lt;=Resumo!$H$3),IF(H956="Cancelado",OR(K956="",AND(ISNUMBER(K956),K956&gt;=B956,K956&lt;=Resumo!$H$3)),K956="")),IF(H956="Cancelado",OR(J956="",AND(ISNUMBER(J956),J956&gt;=B956)),AND(ISNUMBER(J956),J956&gt;=B956)),ISNUMBER(L956),L956&gt;=0),"OK","Revisar dados"),"Revisar dados"))</f>
      </c>
    </row>
    <row r="957">
      <c r="A957" s="13"/>
      <c r="B957" s="33" t="n"/>
      <c r="C957" s="8" t="n"/>
      <c r="D957" s="9" t="n"/>
      <c r="E957" s="10" t="n"/>
      <c r="F957" s="9" t="n"/>
      <c r="G957" s="8" t="n"/>
      <c r="H957" s="8" t="n"/>
      <c r="I957" s="8" t="n"/>
      <c r="J957" s="33" t="n"/>
      <c r="K957" s="33" t="n"/>
      <c r="L957" s="56" t="n"/>
      <c r="M957" s="34">
        <f>IF(P957&lt;&gt;"OK","",IF(H957="Cancelado","",IF(H957="Concluído",K957-B957,Resumo!$H$3-B957)))</f>
      </c>
      <c r="N957" s="13">
        <f>IF(P957="","",IF(P957&lt;&gt;"OK","Revisar dados",IF(H957="Cancelado","Cancelado",IF(H957="Concluído",IF(K957&gt;J957,"Concluído em atraso","Concluído"),IF(J957&lt;Resumo!$H$3,"Atrasado",IF(J957-Resumo!$H$3&lt;=3,"Vence em até 3 dias","No prazo"))))))</f>
      </c>
      <c r="O957" s="9" t="n"/>
      <c r="P957" s="9">
        <f>IF(COUNTA(A957:L957,O957)=0,"",IFERROR(IF(AND(A957&lt;&gt;"",COUNTIF($A$6:$A$1000,A957)=1,F957&lt;&gt;"",ISNUMBER(Resumo!$H$3),ISNUMBER(B957),B957&gt;=1,B957=INT(B957),B957&lt;=Resumo!$H$3,AND(COUNTIF(Listas!$C$6:$C$105,C957)&gt;=1,C957&lt;&gt;"",COUNTIF(Listas!$A$6:$A$105,G957)=1,G957&lt;&gt;"",OR(H957="A fazer",H957="Em andamento",H957="Aguardando cliente",H957="Aguardando pagamento",H957="Concluído",H957="Cancelado"),OR(I957="Alta",I957="Média",I957="Baixa")),IF(H957="Concluído",AND(ISNUMBER(K957),K957&gt;=B957,K957&lt;=Resumo!$H$3),IF(H957="Cancelado",OR(K957="",AND(ISNUMBER(K957),K957&gt;=B957,K957&lt;=Resumo!$H$3)),K957="")),IF(H957="Cancelado",OR(J957="",AND(ISNUMBER(J957),J957&gt;=B957)),AND(ISNUMBER(J957),J957&gt;=B957)),ISNUMBER(L957),L957&gt;=0),"OK","Revisar dados"),"Revisar dados"))</f>
      </c>
    </row>
    <row r="958">
      <c r="A958" s="6"/>
      <c r="B958" s="33" t="n"/>
      <c r="C958" s="8" t="n"/>
      <c r="D958" s="9" t="n"/>
      <c r="E958" s="10" t="n"/>
      <c r="F958" s="9" t="n"/>
      <c r="G958" s="8" t="n"/>
      <c r="H958" s="8" t="n"/>
      <c r="I958" s="8" t="n"/>
      <c r="J958" s="33" t="n"/>
      <c r="K958" s="33" t="n"/>
      <c r="L958" s="56" t="n"/>
      <c r="M958" s="32">
        <f>IF(P958&lt;&gt;"OK","",IF(H958="Cancelado","",IF(H958="Concluído",K958-B958,Resumo!$H$3-B958)))</f>
      </c>
      <c r="N958" s="6">
        <f>IF(P958="","",IF(P958&lt;&gt;"OK","Revisar dados",IF(H958="Cancelado","Cancelado",IF(H958="Concluído",IF(K958&gt;J958,"Concluído em atraso","Concluído"),IF(J958&lt;Resumo!$H$3,"Atrasado",IF(J958-Resumo!$H$3&lt;=3,"Vence em até 3 dias","No prazo"))))))</f>
      </c>
      <c r="O958" s="9" t="n"/>
      <c r="P958" s="9">
        <f>IF(COUNTA(A958:L958,O958)=0,"",IFERROR(IF(AND(A958&lt;&gt;"",COUNTIF($A$6:$A$1000,A958)=1,F958&lt;&gt;"",ISNUMBER(Resumo!$H$3),ISNUMBER(B958),B958&gt;=1,B958=INT(B958),B958&lt;=Resumo!$H$3,AND(COUNTIF(Listas!$C$6:$C$105,C958)&gt;=1,C958&lt;&gt;"",COUNTIF(Listas!$A$6:$A$105,G958)=1,G958&lt;&gt;"",OR(H958="A fazer",H958="Em andamento",H958="Aguardando cliente",H958="Aguardando pagamento",H958="Concluído",H958="Cancelado"),OR(I958="Alta",I958="Média",I958="Baixa")),IF(H958="Concluído",AND(ISNUMBER(K958),K958&gt;=B958,K958&lt;=Resumo!$H$3),IF(H958="Cancelado",OR(K958="",AND(ISNUMBER(K958),K958&gt;=B958,K958&lt;=Resumo!$H$3)),K958="")),IF(H958="Cancelado",OR(J958="",AND(ISNUMBER(J958),J958&gt;=B958)),AND(ISNUMBER(J958),J958&gt;=B958)),ISNUMBER(L958),L958&gt;=0),"OK","Revisar dados"),"Revisar dados"))</f>
      </c>
    </row>
    <row r="959">
      <c r="A959" s="13"/>
      <c r="B959" s="33" t="n"/>
      <c r="C959" s="8" t="n"/>
      <c r="D959" s="9" t="n"/>
      <c r="E959" s="10" t="n"/>
      <c r="F959" s="9" t="n"/>
      <c r="G959" s="8" t="n"/>
      <c r="H959" s="8" t="n"/>
      <c r="I959" s="8" t="n"/>
      <c r="J959" s="33" t="n"/>
      <c r="K959" s="33" t="n"/>
      <c r="L959" s="56" t="n"/>
      <c r="M959" s="34">
        <f>IF(P959&lt;&gt;"OK","",IF(H959="Cancelado","",IF(H959="Concluído",K959-B959,Resumo!$H$3-B959)))</f>
      </c>
      <c r="N959" s="13">
        <f>IF(P959="","",IF(P959&lt;&gt;"OK","Revisar dados",IF(H959="Cancelado","Cancelado",IF(H959="Concluído",IF(K959&gt;J959,"Concluído em atraso","Concluído"),IF(J959&lt;Resumo!$H$3,"Atrasado",IF(J959-Resumo!$H$3&lt;=3,"Vence em até 3 dias","No prazo"))))))</f>
      </c>
      <c r="O959" s="9" t="n"/>
      <c r="P959" s="9">
        <f>IF(COUNTA(A959:L959,O959)=0,"",IFERROR(IF(AND(A959&lt;&gt;"",COUNTIF($A$6:$A$1000,A959)=1,F959&lt;&gt;"",ISNUMBER(Resumo!$H$3),ISNUMBER(B959),B959&gt;=1,B959=INT(B959),B959&lt;=Resumo!$H$3,AND(COUNTIF(Listas!$C$6:$C$105,C959)&gt;=1,C959&lt;&gt;"",COUNTIF(Listas!$A$6:$A$105,G959)=1,G959&lt;&gt;"",OR(H959="A fazer",H959="Em andamento",H959="Aguardando cliente",H959="Aguardando pagamento",H959="Concluído",H959="Cancelado"),OR(I959="Alta",I959="Média",I959="Baixa")),IF(H959="Concluído",AND(ISNUMBER(K959),K959&gt;=B959,K959&lt;=Resumo!$H$3),IF(H959="Cancelado",OR(K959="",AND(ISNUMBER(K959),K959&gt;=B959,K959&lt;=Resumo!$H$3)),K959="")),IF(H959="Cancelado",OR(J959="",AND(ISNUMBER(J959),J959&gt;=B959)),AND(ISNUMBER(J959),J959&gt;=B959)),ISNUMBER(L959),L959&gt;=0),"OK","Revisar dados"),"Revisar dados"))</f>
      </c>
    </row>
    <row r="960">
      <c r="A960" s="6"/>
      <c r="B960" s="33" t="n"/>
      <c r="C960" s="8" t="n"/>
      <c r="D960" s="9" t="n"/>
      <c r="E960" s="10" t="n"/>
      <c r="F960" s="9" t="n"/>
      <c r="G960" s="8" t="n"/>
      <c r="H960" s="8" t="n"/>
      <c r="I960" s="8" t="n"/>
      <c r="J960" s="33" t="n"/>
      <c r="K960" s="33" t="n"/>
      <c r="L960" s="56" t="n"/>
      <c r="M960" s="32">
        <f>IF(P960&lt;&gt;"OK","",IF(H960="Cancelado","",IF(H960="Concluído",K960-B960,Resumo!$H$3-B960)))</f>
      </c>
      <c r="N960" s="6">
        <f>IF(P960="","",IF(P960&lt;&gt;"OK","Revisar dados",IF(H960="Cancelado","Cancelado",IF(H960="Concluído",IF(K960&gt;J960,"Concluído em atraso","Concluído"),IF(J960&lt;Resumo!$H$3,"Atrasado",IF(J960-Resumo!$H$3&lt;=3,"Vence em até 3 dias","No prazo"))))))</f>
      </c>
      <c r="O960" s="9" t="n"/>
      <c r="P960" s="9">
        <f>IF(COUNTA(A960:L960,O960)=0,"",IFERROR(IF(AND(A960&lt;&gt;"",COUNTIF($A$6:$A$1000,A960)=1,F960&lt;&gt;"",ISNUMBER(Resumo!$H$3),ISNUMBER(B960),B960&gt;=1,B960=INT(B960),B960&lt;=Resumo!$H$3,AND(COUNTIF(Listas!$C$6:$C$105,C960)&gt;=1,C960&lt;&gt;"",COUNTIF(Listas!$A$6:$A$105,G960)=1,G960&lt;&gt;"",OR(H960="A fazer",H960="Em andamento",H960="Aguardando cliente",H960="Aguardando pagamento",H960="Concluído",H960="Cancelado"),OR(I960="Alta",I960="Média",I960="Baixa")),IF(H960="Concluído",AND(ISNUMBER(K960),K960&gt;=B960,K960&lt;=Resumo!$H$3),IF(H960="Cancelado",OR(K960="",AND(ISNUMBER(K960),K960&gt;=B960,K960&lt;=Resumo!$H$3)),K960="")),IF(H960="Cancelado",OR(J960="",AND(ISNUMBER(J960),J960&gt;=B960)),AND(ISNUMBER(J960),J960&gt;=B960)),ISNUMBER(L960),L960&gt;=0),"OK","Revisar dados"),"Revisar dados"))</f>
      </c>
    </row>
    <row r="961">
      <c r="A961" s="13"/>
      <c r="B961" s="33" t="n"/>
      <c r="C961" s="8" t="n"/>
      <c r="D961" s="9" t="n"/>
      <c r="E961" s="10" t="n"/>
      <c r="F961" s="9" t="n"/>
      <c r="G961" s="8" t="n"/>
      <c r="H961" s="8" t="n"/>
      <c r="I961" s="8" t="n"/>
      <c r="J961" s="33" t="n"/>
      <c r="K961" s="33" t="n"/>
      <c r="L961" s="56" t="n"/>
      <c r="M961" s="34">
        <f>IF(P961&lt;&gt;"OK","",IF(H961="Cancelado","",IF(H961="Concluído",K961-B961,Resumo!$H$3-B961)))</f>
      </c>
      <c r="N961" s="13">
        <f>IF(P961="","",IF(P961&lt;&gt;"OK","Revisar dados",IF(H961="Cancelado","Cancelado",IF(H961="Concluído",IF(K961&gt;J961,"Concluído em atraso","Concluído"),IF(J961&lt;Resumo!$H$3,"Atrasado",IF(J961-Resumo!$H$3&lt;=3,"Vence em até 3 dias","No prazo"))))))</f>
      </c>
      <c r="O961" s="9" t="n"/>
      <c r="P961" s="9">
        <f>IF(COUNTA(A961:L961,O961)=0,"",IFERROR(IF(AND(A961&lt;&gt;"",COUNTIF($A$6:$A$1000,A961)=1,F961&lt;&gt;"",ISNUMBER(Resumo!$H$3),ISNUMBER(B961),B961&gt;=1,B961=INT(B961),B961&lt;=Resumo!$H$3,AND(COUNTIF(Listas!$C$6:$C$105,C961)&gt;=1,C961&lt;&gt;"",COUNTIF(Listas!$A$6:$A$105,G961)=1,G961&lt;&gt;"",OR(H961="A fazer",H961="Em andamento",H961="Aguardando cliente",H961="Aguardando pagamento",H961="Concluído",H961="Cancelado"),OR(I961="Alta",I961="Média",I961="Baixa")),IF(H961="Concluído",AND(ISNUMBER(K961),K961&gt;=B961,K961&lt;=Resumo!$H$3),IF(H961="Cancelado",OR(K961="",AND(ISNUMBER(K961),K961&gt;=B961,K961&lt;=Resumo!$H$3)),K961="")),IF(H961="Cancelado",OR(J961="",AND(ISNUMBER(J961),J961&gt;=B961)),AND(ISNUMBER(J961),J961&gt;=B961)),ISNUMBER(L961),L961&gt;=0),"OK","Revisar dados"),"Revisar dados"))</f>
      </c>
    </row>
    <row r="962">
      <c r="A962" s="6"/>
      <c r="B962" s="33" t="n"/>
      <c r="C962" s="8" t="n"/>
      <c r="D962" s="9" t="n"/>
      <c r="E962" s="10" t="n"/>
      <c r="F962" s="9" t="n"/>
      <c r="G962" s="8" t="n"/>
      <c r="H962" s="8" t="n"/>
      <c r="I962" s="8" t="n"/>
      <c r="J962" s="33" t="n"/>
      <c r="K962" s="33" t="n"/>
      <c r="L962" s="56" t="n"/>
      <c r="M962" s="32">
        <f>IF(P962&lt;&gt;"OK","",IF(H962="Cancelado","",IF(H962="Concluído",K962-B962,Resumo!$H$3-B962)))</f>
      </c>
      <c r="N962" s="6">
        <f>IF(P962="","",IF(P962&lt;&gt;"OK","Revisar dados",IF(H962="Cancelado","Cancelado",IF(H962="Concluído",IF(K962&gt;J962,"Concluído em atraso","Concluído"),IF(J962&lt;Resumo!$H$3,"Atrasado",IF(J962-Resumo!$H$3&lt;=3,"Vence em até 3 dias","No prazo"))))))</f>
      </c>
      <c r="O962" s="9" t="n"/>
      <c r="P962" s="9">
        <f>IF(COUNTA(A962:L962,O962)=0,"",IFERROR(IF(AND(A962&lt;&gt;"",COUNTIF($A$6:$A$1000,A962)=1,F962&lt;&gt;"",ISNUMBER(Resumo!$H$3),ISNUMBER(B962),B962&gt;=1,B962=INT(B962),B962&lt;=Resumo!$H$3,AND(COUNTIF(Listas!$C$6:$C$105,C962)&gt;=1,C962&lt;&gt;"",COUNTIF(Listas!$A$6:$A$105,G962)=1,G962&lt;&gt;"",OR(H962="A fazer",H962="Em andamento",H962="Aguardando cliente",H962="Aguardando pagamento",H962="Concluído",H962="Cancelado"),OR(I962="Alta",I962="Média",I962="Baixa")),IF(H962="Concluído",AND(ISNUMBER(K962),K962&gt;=B962,K962&lt;=Resumo!$H$3),IF(H962="Cancelado",OR(K962="",AND(ISNUMBER(K962),K962&gt;=B962,K962&lt;=Resumo!$H$3)),K962="")),IF(H962="Cancelado",OR(J962="",AND(ISNUMBER(J962),J962&gt;=B962)),AND(ISNUMBER(J962),J962&gt;=B962)),ISNUMBER(L962),L962&gt;=0),"OK","Revisar dados"),"Revisar dados"))</f>
      </c>
    </row>
    <row r="963">
      <c r="A963" s="13"/>
      <c r="B963" s="33" t="n"/>
      <c r="C963" s="8" t="n"/>
      <c r="D963" s="9" t="n"/>
      <c r="E963" s="10" t="n"/>
      <c r="F963" s="9" t="n"/>
      <c r="G963" s="8" t="n"/>
      <c r="H963" s="8" t="n"/>
      <c r="I963" s="8" t="n"/>
      <c r="J963" s="33" t="n"/>
      <c r="K963" s="33" t="n"/>
      <c r="L963" s="56" t="n"/>
      <c r="M963" s="34">
        <f>IF(P963&lt;&gt;"OK","",IF(H963="Cancelado","",IF(H963="Concluído",K963-B963,Resumo!$H$3-B963)))</f>
      </c>
      <c r="N963" s="13">
        <f>IF(P963="","",IF(P963&lt;&gt;"OK","Revisar dados",IF(H963="Cancelado","Cancelado",IF(H963="Concluído",IF(K963&gt;J963,"Concluído em atraso","Concluído"),IF(J963&lt;Resumo!$H$3,"Atrasado",IF(J963-Resumo!$H$3&lt;=3,"Vence em até 3 dias","No prazo"))))))</f>
      </c>
      <c r="O963" s="9" t="n"/>
      <c r="P963" s="9">
        <f>IF(COUNTA(A963:L963,O963)=0,"",IFERROR(IF(AND(A963&lt;&gt;"",COUNTIF($A$6:$A$1000,A963)=1,F963&lt;&gt;"",ISNUMBER(Resumo!$H$3),ISNUMBER(B963),B963&gt;=1,B963=INT(B963),B963&lt;=Resumo!$H$3,AND(COUNTIF(Listas!$C$6:$C$105,C963)&gt;=1,C963&lt;&gt;"",COUNTIF(Listas!$A$6:$A$105,G963)=1,G963&lt;&gt;"",OR(H963="A fazer",H963="Em andamento",H963="Aguardando cliente",H963="Aguardando pagamento",H963="Concluído",H963="Cancelado"),OR(I963="Alta",I963="Média",I963="Baixa")),IF(H963="Concluído",AND(ISNUMBER(K963),K963&gt;=B963,K963&lt;=Resumo!$H$3),IF(H963="Cancelado",OR(K963="",AND(ISNUMBER(K963),K963&gt;=B963,K963&lt;=Resumo!$H$3)),K963="")),IF(H963="Cancelado",OR(J963="",AND(ISNUMBER(J963),J963&gt;=B963)),AND(ISNUMBER(J963),J963&gt;=B963)),ISNUMBER(L963),L963&gt;=0),"OK","Revisar dados"),"Revisar dados"))</f>
      </c>
    </row>
    <row r="964">
      <c r="A964" s="6"/>
      <c r="B964" s="33" t="n"/>
      <c r="C964" s="8" t="n"/>
      <c r="D964" s="9" t="n"/>
      <c r="E964" s="10" t="n"/>
      <c r="F964" s="9" t="n"/>
      <c r="G964" s="8" t="n"/>
      <c r="H964" s="8" t="n"/>
      <c r="I964" s="8" t="n"/>
      <c r="J964" s="33" t="n"/>
      <c r="K964" s="33" t="n"/>
      <c r="L964" s="56" t="n"/>
      <c r="M964" s="32">
        <f>IF(P964&lt;&gt;"OK","",IF(H964="Cancelado","",IF(H964="Concluído",K964-B964,Resumo!$H$3-B964)))</f>
      </c>
      <c r="N964" s="6">
        <f>IF(P964="","",IF(P964&lt;&gt;"OK","Revisar dados",IF(H964="Cancelado","Cancelado",IF(H964="Concluído",IF(K964&gt;J964,"Concluído em atraso","Concluído"),IF(J964&lt;Resumo!$H$3,"Atrasado",IF(J964-Resumo!$H$3&lt;=3,"Vence em até 3 dias","No prazo"))))))</f>
      </c>
      <c r="O964" s="9" t="n"/>
      <c r="P964" s="9">
        <f>IF(COUNTA(A964:L964,O964)=0,"",IFERROR(IF(AND(A964&lt;&gt;"",COUNTIF($A$6:$A$1000,A964)=1,F964&lt;&gt;"",ISNUMBER(Resumo!$H$3),ISNUMBER(B964),B964&gt;=1,B964=INT(B964),B964&lt;=Resumo!$H$3,AND(COUNTIF(Listas!$C$6:$C$105,C964)&gt;=1,C964&lt;&gt;"",COUNTIF(Listas!$A$6:$A$105,G964)=1,G964&lt;&gt;"",OR(H964="A fazer",H964="Em andamento",H964="Aguardando cliente",H964="Aguardando pagamento",H964="Concluído",H964="Cancelado"),OR(I964="Alta",I964="Média",I964="Baixa")),IF(H964="Concluído",AND(ISNUMBER(K964),K964&gt;=B964,K964&lt;=Resumo!$H$3),IF(H964="Cancelado",OR(K964="",AND(ISNUMBER(K964),K964&gt;=B964,K964&lt;=Resumo!$H$3)),K964="")),IF(H964="Cancelado",OR(J964="",AND(ISNUMBER(J964),J964&gt;=B964)),AND(ISNUMBER(J964),J964&gt;=B964)),ISNUMBER(L964),L964&gt;=0),"OK","Revisar dados"),"Revisar dados"))</f>
      </c>
    </row>
    <row r="965">
      <c r="A965" s="13"/>
      <c r="B965" s="33" t="n"/>
      <c r="C965" s="8" t="n"/>
      <c r="D965" s="9" t="n"/>
      <c r="E965" s="10" t="n"/>
      <c r="F965" s="9" t="n"/>
      <c r="G965" s="8" t="n"/>
      <c r="H965" s="8" t="n"/>
      <c r="I965" s="8" t="n"/>
      <c r="J965" s="33" t="n"/>
      <c r="K965" s="33" t="n"/>
      <c r="L965" s="56" t="n"/>
      <c r="M965" s="34">
        <f>IF(P965&lt;&gt;"OK","",IF(H965="Cancelado","",IF(H965="Concluído",K965-B965,Resumo!$H$3-B965)))</f>
      </c>
      <c r="N965" s="13">
        <f>IF(P965="","",IF(P965&lt;&gt;"OK","Revisar dados",IF(H965="Cancelado","Cancelado",IF(H965="Concluído",IF(K965&gt;J965,"Concluído em atraso","Concluído"),IF(J965&lt;Resumo!$H$3,"Atrasado",IF(J965-Resumo!$H$3&lt;=3,"Vence em até 3 dias","No prazo"))))))</f>
      </c>
      <c r="O965" s="9" t="n"/>
      <c r="P965" s="9">
        <f>IF(COUNTA(A965:L965,O965)=0,"",IFERROR(IF(AND(A965&lt;&gt;"",COUNTIF($A$6:$A$1000,A965)=1,F965&lt;&gt;"",ISNUMBER(Resumo!$H$3),ISNUMBER(B965),B965&gt;=1,B965=INT(B965),B965&lt;=Resumo!$H$3,AND(COUNTIF(Listas!$C$6:$C$105,C965)&gt;=1,C965&lt;&gt;"",COUNTIF(Listas!$A$6:$A$105,G965)=1,G965&lt;&gt;"",OR(H965="A fazer",H965="Em andamento",H965="Aguardando cliente",H965="Aguardando pagamento",H965="Concluído",H965="Cancelado"),OR(I965="Alta",I965="Média",I965="Baixa")),IF(H965="Concluído",AND(ISNUMBER(K965),K965&gt;=B965,K965&lt;=Resumo!$H$3),IF(H965="Cancelado",OR(K965="",AND(ISNUMBER(K965),K965&gt;=B965,K965&lt;=Resumo!$H$3)),K965="")),IF(H965="Cancelado",OR(J965="",AND(ISNUMBER(J965),J965&gt;=B965)),AND(ISNUMBER(J965),J965&gt;=B965)),ISNUMBER(L965),L965&gt;=0),"OK","Revisar dados"),"Revisar dados"))</f>
      </c>
    </row>
    <row r="966">
      <c r="A966" s="6"/>
      <c r="B966" s="33" t="n"/>
      <c r="C966" s="8" t="n"/>
      <c r="D966" s="9" t="n"/>
      <c r="E966" s="10" t="n"/>
      <c r="F966" s="9" t="n"/>
      <c r="G966" s="8" t="n"/>
      <c r="H966" s="8" t="n"/>
      <c r="I966" s="8" t="n"/>
      <c r="J966" s="33" t="n"/>
      <c r="K966" s="33" t="n"/>
      <c r="L966" s="56" t="n"/>
      <c r="M966" s="32">
        <f>IF(P966&lt;&gt;"OK","",IF(H966="Cancelado","",IF(H966="Concluído",K966-B966,Resumo!$H$3-B966)))</f>
      </c>
      <c r="N966" s="6">
        <f>IF(P966="","",IF(P966&lt;&gt;"OK","Revisar dados",IF(H966="Cancelado","Cancelado",IF(H966="Concluído",IF(K966&gt;J966,"Concluído em atraso","Concluído"),IF(J966&lt;Resumo!$H$3,"Atrasado",IF(J966-Resumo!$H$3&lt;=3,"Vence em até 3 dias","No prazo"))))))</f>
      </c>
      <c r="O966" s="9" t="n"/>
      <c r="P966" s="9">
        <f>IF(COUNTA(A966:L966,O966)=0,"",IFERROR(IF(AND(A966&lt;&gt;"",COUNTIF($A$6:$A$1000,A966)=1,F966&lt;&gt;"",ISNUMBER(Resumo!$H$3),ISNUMBER(B966),B966&gt;=1,B966=INT(B966),B966&lt;=Resumo!$H$3,AND(COUNTIF(Listas!$C$6:$C$105,C966)&gt;=1,C966&lt;&gt;"",COUNTIF(Listas!$A$6:$A$105,G966)=1,G966&lt;&gt;"",OR(H966="A fazer",H966="Em andamento",H966="Aguardando cliente",H966="Aguardando pagamento",H966="Concluído",H966="Cancelado"),OR(I966="Alta",I966="Média",I966="Baixa")),IF(H966="Concluído",AND(ISNUMBER(K966),K966&gt;=B966,K966&lt;=Resumo!$H$3),IF(H966="Cancelado",OR(K966="",AND(ISNUMBER(K966),K966&gt;=B966,K966&lt;=Resumo!$H$3)),K966="")),IF(H966="Cancelado",OR(J966="",AND(ISNUMBER(J966),J966&gt;=B966)),AND(ISNUMBER(J966),J966&gt;=B966)),ISNUMBER(L966),L966&gt;=0),"OK","Revisar dados"),"Revisar dados"))</f>
      </c>
    </row>
    <row r="967">
      <c r="A967" s="13"/>
      <c r="B967" s="33" t="n"/>
      <c r="C967" s="8" t="n"/>
      <c r="D967" s="9" t="n"/>
      <c r="E967" s="10" t="n"/>
      <c r="F967" s="9" t="n"/>
      <c r="G967" s="8" t="n"/>
      <c r="H967" s="8" t="n"/>
      <c r="I967" s="8" t="n"/>
      <c r="J967" s="33" t="n"/>
      <c r="K967" s="33" t="n"/>
      <c r="L967" s="56" t="n"/>
      <c r="M967" s="34">
        <f>IF(P967&lt;&gt;"OK","",IF(H967="Cancelado","",IF(H967="Concluído",K967-B967,Resumo!$H$3-B967)))</f>
      </c>
      <c r="N967" s="13">
        <f>IF(P967="","",IF(P967&lt;&gt;"OK","Revisar dados",IF(H967="Cancelado","Cancelado",IF(H967="Concluído",IF(K967&gt;J967,"Concluído em atraso","Concluído"),IF(J967&lt;Resumo!$H$3,"Atrasado",IF(J967-Resumo!$H$3&lt;=3,"Vence em até 3 dias","No prazo"))))))</f>
      </c>
      <c r="O967" s="9" t="n"/>
      <c r="P967" s="9">
        <f>IF(COUNTA(A967:L967,O967)=0,"",IFERROR(IF(AND(A967&lt;&gt;"",COUNTIF($A$6:$A$1000,A967)=1,F967&lt;&gt;"",ISNUMBER(Resumo!$H$3),ISNUMBER(B967),B967&gt;=1,B967=INT(B967),B967&lt;=Resumo!$H$3,AND(COUNTIF(Listas!$C$6:$C$105,C967)&gt;=1,C967&lt;&gt;"",COUNTIF(Listas!$A$6:$A$105,G967)=1,G967&lt;&gt;"",OR(H967="A fazer",H967="Em andamento",H967="Aguardando cliente",H967="Aguardando pagamento",H967="Concluído",H967="Cancelado"),OR(I967="Alta",I967="Média",I967="Baixa")),IF(H967="Concluído",AND(ISNUMBER(K967),K967&gt;=B967,K967&lt;=Resumo!$H$3),IF(H967="Cancelado",OR(K967="",AND(ISNUMBER(K967),K967&gt;=B967,K967&lt;=Resumo!$H$3)),K967="")),IF(H967="Cancelado",OR(J967="",AND(ISNUMBER(J967),J967&gt;=B967)),AND(ISNUMBER(J967),J967&gt;=B967)),ISNUMBER(L967),L967&gt;=0),"OK","Revisar dados"),"Revisar dados"))</f>
      </c>
    </row>
    <row r="968">
      <c r="A968" s="6"/>
      <c r="B968" s="33" t="n"/>
      <c r="C968" s="8" t="n"/>
      <c r="D968" s="9" t="n"/>
      <c r="E968" s="10" t="n"/>
      <c r="F968" s="9" t="n"/>
      <c r="G968" s="8" t="n"/>
      <c r="H968" s="8" t="n"/>
      <c r="I968" s="8" t="n"/>
      <c r="J968" s="33" t="n"/>
      <c r="K968" s="33" t="n"/>
      <c r="L968" s="56" t="n"/>
      <c r="M968" s="32">
        <f>IF(P968&lt;&gt;"OK","",IF(H968="Cancelado","",IF(H968="Concluído",K968-B968,Resumo!$H$3-B968)))</f>
      </c>
      <c r="N968" s="6">
        <f>IF(P968="","",IF(P968&lt;&gt;"OK","Revisar dados",IF(H968="Cancelado","Cancelado",IF(H968="Concluído",IF(K968&gt;J968,"Concluído em atraso","Concluído"),IF(J968&lt;Resumo!$H$3,"Atrasado",IF(J968-Resumo!$H$3&lt;=3,"Vence em até 3 dias","No prazo"))))))</f>
      </c>
      <c r="O968" s="9" t="n"/>
      <c r="P968" s="9">
        <f>IF(COUNTA(A968:L968,O968)=0,"",IFERROR(IF(AND(A968&lt;&gt;"",COUNTIF($A$6:$A$1000,A968)=1,F968&lt;&gt;"",ISNUMBER(Resumo!$H$3),ISNUMBER(B968),B968&gt;=1,B968=INT(B968),B968&lt;=Resumo!$H$3,AND(COUNTIF(Listas!$C$6:$C$105,C968)&gt;=1,C968&lt;&gt;"",COUNTIF(Listas!$A$6:$A$105,G968)=1,G968&lt;&gt;"",OR(H968="A fazer",H968="Em andamento",H968="Aguardando cliente",H968="Aguardando pagamento",H968="Concluído",H968="Cancelado"),OR(I968="Alta",I968="Média",I968="Baixa")),IF(H968="Concluído",AND(ISNUMBER(K968),K968&gt;=B968,K968&lt;=Resumo!$H$3),IF(H968="Cancelado",OR(K968="",AND(ISNUMBER(K968),K968&gt;=B968,K968&lt;=Resumo!$H$3)),K968="")),IF(H968="Cancelado",OR(J968="",AND(ISNUMBER(J968),J968&gt;=B968)),AND(ISNUMBER(J968),J968&gt;=B968)),ISNUMBER(L968),L968&gt;=0),"OK","Revisar dados"),"Revisar dados"))</f>
      </c>
    </row>
    <row r="969">
      <c r="A969" s="13"/>
      <c r="B969" s="33" t="n"/>
      <c r="C969" s="8" t="n"/>
      <c r="D969" s="9" t="n"/>
      <c r="E969" s="10" t="n"/>
      <c r="F969" s="9" t="n"/>
      <c r="G969" s="8" t="n"/>
      <c r="H969" s="8" t="n"/>
      <c r="I969" s="8" t="n"/>
      <c r="J969" s="33" t="n"/>
      <c r="K969" s="33" t="n"/>
      <c r="L969" s="56" t="n"/>
      <c r="M969" s="34">
        <f>IF(P969&lt;&gt;"OK","",IF(H969="Cancelado","",IF(H969="Concluído",K969-B969,Resumo!$H$3-B969)))</f>
      </c>
      <c r="N969" s="13">
        <f>IF(P969="","",IF(P969&lt;&gt;"OK","Revisar dados",IF(H969="Cancelado","Cancelado",IF(H969="Concluído",IF(K969&gt;J969,"Concluído em atraso","Concluído"),IF(J969&lt;Resumo!$H$3,"Atrasado",IF(J969-Resumo!$H$3&lt;=3,"Vence em até 3 dias","No prazo"))))))</f>
      </c>
      <c r="O969" s="9" t="n"/>
      <c r="P969" s="9">
        <f>IF(COUNTA(A969:L969,O969)=0,"",IFERROR(IF(AND(A969&lt;&gt;"",COUNTIF($A$6:$A$1000,A969)=1,F969&lt;&gt;"",ISNUMBER(Resumo!$H$3),ISNUMBER(B969),B969&gt;=1,B969=INT(B969),B969&lt;=Resumo!$H$3,AND(COUNTIF(Listas!$C$6:$C$105,C969)&gt;=1,C969&lt;&gt;"",COUNTIF(Listas!$A$6:$A$105,G969)=1,G969&lt;&gt;"",OR(H969="A fazer",H969="Em andamento",H969="Aguardando cliente",H969="Aguardando pagamento",H969="Concluído",H969="Cancelado"),OR(I969="Alta",I969="Média",I969="Baixa")),IF(H969="Concluído",AND(ISNUMBER(K969),K969&gt;=B969,K969&lt;=Resumo!$H$3),IF(H969="Cancelado",OR(K969="",AND(ISNUMBER(K969),K969&gt;=B969,K969&lt;=Resumo!$H$3)),K969="")),IF(H969="Cancelado",OR(J969="",AND(ISNUMBER(J969),J969&gt;=B969)),AND(ISNUMBER(J969),J969&gt;=B969)),ISNUMBER(L969),L969&gt;=0),"OK","Revisar dados"),"Revisar dados"))</f>
      </c>
    </row>
    <row r="970">
      <c r="A970" s="6"/>
      <c r="B970" s="33" t="n"/>
      <c r="C970" s="8" t="n"/>
      <c r="D970" s="9" t="n"/>
      <c r="E970" s="10" t="n"/>
      <c r="F970" s="9" t="n"/>
      <c r="G970" s="8" t="n"/>
      <c r="H970" s="8" t="n"/>
      <c r="I970" s="8" t="n"/>
      <c r="J970" s="33" t="n"/>
      <c r="K970" s="33" t="n"/>
      <c r="L970" s="56" t="n"/>
      <c r="M970" s="32">
        <f>IF(P970&lt;&gt;"OK","",IF(H970="Cancelado","",IF(H970="Concluído",K970-B970,Resumo!$H$3-B970)))</f>
      </c>
      <c r="N970" s="6">
        <f>IF(P970="","",IF(P970&lt;&gt;"OK","Revisar dados",IF(H970="Cancelado","Cancelado",IF(H970="Concluído",IF(K970&gt;J970,"Concluído em atraso","Concluído"),IF(J970&lt;Resumo!$H$3,"Atrasado",IF(J970-Resumo!$H$3&lt;=3,"Vence em até 3 dias","No prazo"))))))</f>
      </c>
      <c r="O970" s="9" t="n"/>
      <c r="P970" s="9">
        <f>IF(COUNTA(A970:L970,O970)=0,"",IFERROR(IF(AND(A970&lt;&gt;"",COUNTIF($A$6:$A$1000,A970)=1,F970&lt;&gt;"",ISNUMBER(Resumo!$H$3),ISNUMBER(B970),B970&gt;=1,B970=INT(B970),B970&lt;=Resumo!$H$3,AND(COUNTIF(Listas!$C$6:$C$105,C970)&gt;=1,C970&lt;&gt;"",COUNTIF(Listas!$A$6:$A$105,G970)=1,G970&lt;&gt;"",OR(H970="A fazer",H970="Em andamento",H970="Aguardando cliente",H970="Aguardando pagamento",H970="Concluído",H970="Cancelado"),OR(I970="Alta",I970="Média",I970="Baixa")),IF(H970="Concluído",AND(ISNUMBER(K970),K970&gt;=B970,K970&lt;=Resumo!$H$3),IF(H970="Cancelado",OR(K970="",AND(ISNUMBER(K970),K970&gt;=B970,K970&lt;=Resumo!$H$3)),K970="")),IF(H970="Cancelado",OR(J970="",AND(ISNUMBER(J970),J970&gt;=B970)),AND(ISNUMBER(J970),J970&gt;=B970)),ISNUMBER(L970),L970&gt;=0),"OK","Revisar dados"),"Revisar dados"))</f>
      </c>
    </row>
    <row r="971">
      <c r="A971" s="13"/>
      <c r="B971" s="33" t="n"/>
      <c r="C971" s="8" t="n"/>
      <c r="D971" s="9" t="n"/>
      <c r="E971" s="10" t="n"/>
      <c r="F971" s="9" t="n"/>
      <c r="G971" s="8" t="n"/>
      <c r="H971" s="8" t="n"/>
      <c r="I971" s="8" t="n"/>
      <c r="J971" s="33" t="n"/>
      <c r="K971" s="33" t="n"/>
      <c r="L971" s="56" t="n"/>
      <c r="M971" s="34">
        <f>IF(P971&lt;&gt;"OK","",IF(H971="Cancelado","",IF(H971="Concluído",K971-B971,Resumo!$H$3-B971)))</f>
      </c>
      <c r="N971" s="13">
        <f>IF(P971="","",IF(P971&lt;&gt;"OK","Revisar dados",IF(H971="Cancelado","Cancelado",IF(H971="Concluído",IF(K971&gt;J971,"Concluído em atraso","Concluído"),IF(J971&lt;Resumo!$H$3,"Atrasado",IF(J971-Resumo!$H$3&lt;=3,"Vence em até 3 dias","No prazo"))))))</f>
      </c>
      <c r="O971" s="9" t="n"/>
      <c r="P971" s="9">
        <f>IF(COUNTA(A971:L971,O971)=0,"",IFERROR(IF(AND(A971&lt;&gt;"",COUNTIF($A$6:$A$1000,A971)=1,F971&lt;&gt;"",ISNUMBER(Resumo!$H$3),ISNUMBER(B971),B971&gt;=1,B971=INT(B971),B971&lt;=Resumo!$H$3,AND(COUNTIF(Listas!$C$6:$C$105,C971)&gt;=1,C971&lt;&gt;"",COUNTIF(Listas!$A$6:$A$105,G971)=1,G971&lt;&gt;"",OR(H971="A fazer",H971="Em andamento",H971="Aguardando cliente",H971="Aguardando pagamento",H971="Concluído",H971="Cancelado"),OR(I971="Alta",I971="Média",I971="Baixa")),IF(H971="Concluído",AND(ISNUMBER(K971),K971&gt;=B971,K971&lt;=Resumo!$H$3),IF(H971="Cancelado",OR(K971="",AND(ISNUMBER(K971),K971&gt;=B971,K971&lt;=Resumo!$H$3)),K971="")),IF(H971="Cancelado",OR(J971="",AND(ISNUMBER(J971),J971&gt;=B971)),AND(ISNUMBER(J971),J971&gt;=B971)),ISNUMBER(L971),L971&gt;=0),"OK","Revisar dados"),"Revisar dados"))</f>
      </c>
    </row>
    <row r="972">
      <c r="A972" s="6"/>
      <c r="B972" s="33" t="n"/>
      <c r="C972" s="8" t="n"/>
      <c r="D972" s="9" t="n"/>
      <c r="E972" s="10" t="n"/>
      <c r="F972" s="9" t="n"/>
      <c r="G972" s="8" t="n"/>
      <c r="H972" s="8" t="n"/>
      <c r="I972" s="8" t="n"/>
      <c r="J972" s="33" t="n"/>
      <c r="K972" s="33" t="n"/>
      <c r="L972" s="56" t="n"/>
      <c r="M972" s="32">
        <f>IF(P972&lt;&gt;"OK","",IF(H972="Cancelado","",IF(H972="Concluído",K972-B972,Resumo!$H$3-B972)))</f>
      </c>
      <c r="N972" s="6">
        <f>IF(P972="","",IF(P972&lt;&gt;"OK","Revisar dados",IF(H972="Cancelado","Cancelado",IF(H972="Concluído",IF(K972&gt;J972,"Concluído em atraso","Concluído"),IF(J972&lt;Resumo!$H$3,"Atrasado",IF(J972-Resumo!$H$3&lt;=3,"Vence em até 3 dias","No prazo"))))))</f>
      </c>
      <c r="O972" s="9" t="n"/>
      <c r="P972" s="9">
        <f>IF(COUNTA(A972:L972,O972)=0,"",IFERROR(IF(AND(A972&lt;&gt;"",COUNTIF($A$6:$A$1000,A972)=1,F972&lt;&gt;"",ISNUMBER(Resumo!$H$3),ISNUMBER(B972),B972&gt;=1,B972=INT(B972),B972&lt;=Resumo!$H$3,AND(COUNTIF(Listas!$C$6:$C$105,C972)&gt;=1,C972&lt;&gt;"",COUNTIF(Listas!$A$6:$A$105,G972)=1,G972&lt;&gt;"",OR(H972="A fazer",H972="Em andamento",H972="Aguardando cliente",H972="Aguardando pagamento",H972="Concluído",H972="Cancelado"),OR(I972="Alta",I972="Média",I972="Baixa")),IF(H972="Concluído",AND(ISNUMBER(K972),K972&gt;=B972,K972&lt;=Resumo!$H$3),IF(H972="Cancelado",OR(K972="",AND(ISNUMBER(K972),K972&gt;=B972,K972&lt;=Resumo!$H$3)),K972="")),IF(H972="Cancelado",OR(J972="",AND(ISNUMBER(J972),J972&gt;=B972)),AND(ISNUMBER(J972),J972&gt;=B972)),ISNUMBER(L972),L972&gt;=0),"OK","Revisar dados"),"Revisar dados"))</f>
      </c>
    </row>
    <row r="973">
      <c r="A973" s="13"/>
      <c r="B973" s="33" t="n"/>
      <c r="C973" s="8" t="n"/>
      <c r="D973" s="9" t="n"/>
      <c r="E973" s="10" t="n"/>
      <c r="F973" s="9" t="n"/>
      <c r="G973" s="8" t="n"/>
      <c r="H973" s="8" t="n"/>
      <c r="I973" s="8" t="n"/>
      <c r="J973" s="33" t="n"/>
      <c r="K973" s="33" t="n"/>
      <c r="L973" s="56" t="n"/>
      <c r="M973" s="34">
        <f>IF(P973&lt;&gt;"OK","",IF(H973="Cancelado","",IF(H973="Concluído",K973-B973,Resumo!$H$3-B973)))</f>
      </c>
      <c r="N973" s="13">
        <f>IF(P973="","",IF(P973&lt;&gt;"OK","Revisar dados",IF(H973="Cancelado","Cancelado",IF(H973="Concluído",IF(K973&gt;J973,"Concluído em atraso","Concluído"),IF(J973&lt;Resumo!$H$3,"Atrasado",IF(J973-Resumo!$H$3&lt;=3,"Vence em até 3 dias","No prazo"))))))</f>
      </c>
      <c r="O973" s="9" t="n"/>
      <c r="P973" s="9">
        <f>IF(COUNTA(A973:L973,O973)=0,"",IFERROR(IF(AND(A973&lt;&gt;"",COUNTIF($A$6:$A$1000,A973)=1,F973&lt;&gt;"",ISNUMBER(Resumo!$H$3),ISNUMBER(B973),B973&gt;=1,B973=INT(B973),B973&lt;=Resumo!$H$3,AND(COUNTIF(Listas!$C$6:$C$105,C973)&gt;=1,C973&lt;&gt;"",COUNTIF(Listas!$A$6:$A$105,G973)=1,G973&lt;&gt;"",OR(H973="A fazer",H973="Em andamento",H973="Aguardando cliente",H973="Aguardando pagamento",H973="Concluído",H973="Cancelado"),OR(I973="Alta",I973="Média",I973="Baixa")),IF(H973="Concluído",AND(ISNUMBER(K973),K973&gt;=B973,K973&lt;=Resumo!$H$3),IF(H973="Cancelado",OR(K973="",AND(ISNUMBER(K973),K973&gt;=B973,K973&lt;=Resumo!$H$3)),K973="")),IF(H973="Cancelado",OR(J973="",AND(ISNUMBER(J973),J973&gt;=B973)),AND(ISNUMBER(J973),J973&gt;=B973)),ISNUMBER(L973),L973&gt;=0),"OK","Revisar dados"),"Revisar dados"))</f>
      </c>
    </row>
    <row r="974">
      <c r="A974" s="6"/>
      <c r="B974" s="33" t="n"/>
      <c r="C974" s="8" t="n"/>
      <c r="D974" s="9" t="n"/>
      <c r="E974" s="10" t="n"/>
      <c r="F974" s="9" t="n"/>
      <c r="G974" s="8" t="n"/>
      <c r="H974" s="8" t="n"/>
      <c r="I974" s="8" t="n"/>
      <c r="J974" s="33" t="n"/>
      <c r="K974" s="33" t="n"/>
      <c r="L974" s="56" t="n"/>
      <c r="M974" s="32">
        <f>IF(P974&lt;&gt;"OK","",IF(H974="Cancelado","",IF(H974="Concluído",K974-B974,Resumo!$H$3-B974)))</f>
      </c>
      <c r="N974" s="6">
        <f>IF(P974="","",IF(P974&lt;&gt;"OK","Revisar dados",IF(H974="Cancelado","Cancelado",IF(H974="Concluído",IF(K974&gt;J974,"Concluído em atraso","Concluído"),IF(J974&lt;Resumo!$H$3,"Atrasado",IF(J974-Resumo!$H$3&lt;=3,"Vence em até 3 dias","No prazo"))))))</f>
      </c>
      <c r="O974" s="9" t="n"/>
      <c r="P974" s="9">
        <f>IF(COUNTA(A974:L974,O974)=0,"",IFERROR(IF(AND(A974&lt;&gt;"",COUNTIF($A$6:$A$1000,A974)=1,F974&lt;&gt;"",ISNUMBER(Resumo!$H$3),ISNUMBER(B974),B974&gt;=1,B974=INT(B974),B974&lt;=Resumo!$H$3,AND(COUNTIF(Listas!$C$6:$C$105,C974)&gt;=1,C974&lt;&gt;"",COUNTIF(Listas!$A$6:$A$105,G974)=1,G974&lt;&gt;"",OR(H974="A fazer",H974="Em andamento",H974="Aguardando cliente",H974="Aguardando pagamento",H974="Concluído",H974="Cancelado"),OR(I974="Alta",I974="Média",I974="Baixa")),IF(H974="Concluído",AND(ISNUMBER(K974),K974&gt;=B974,K974&lt;=Resumo!$H$3),IF(H974="Cancelado",OR(K974="",AND(ISNUMBER(K974),K974&gt;=B974,K974&lt;=Resumo!$H$3)),K974="")),IF(H974="Cancelado",OR(J974="",AND(ISNUMBER(J974),J974&gt;=B974)),AND(ISNUMBER(J974),J974&gt;=B974)),ISNUMBER(L974),L974&gt;=0),"OK","Revisar dados"),"Revisar dados"))</f>
      </c>
    </row>
    <row r="975">
      <c r="A975" s="13"/>
      <c r="B975" s="33" t="n"/>
      <c r="C975" s="8" t="n"/>
      <c r="D975" s="9" t="n"/>
      <c r="E975" s="10" t="n"/>
      <c r="F975" s="9" t="n"/>
      <c r="G975" s="8" t="n"/>
      <c r="H975" s="8" t="n"/>
      <c r="I975" s="8" t="n"/>
      <c r="J975" s="33" t="n"/>
      <c r="K975" s="33" t="n"/>
      <c r="L975" s="56" t="n"/>
      <c r="M975" s="34">
        <f>IF(P975&lt;&gt;"OK","",IF(H975="Cancelado","",IF(H975="Concluído",K975-B975,Resumo!$H$3-B975)))</f>
      </c>
      <c r="N975" s="13">
        <f>IF(P975="","",IF(P975&lt;&gt;"OK","Revisar dados",IF(H975="Cancelado","Cancelado",IF(H975="Concluído",IF(K975&gt;J975,"Concluído em atraso","Concluído"),IF(J975&lt;Resumo!$H$3,"Atrasado",IF(J975-Resumo!$H$3&lt;=3,"Vence em até 3 dias","No prazo"))))))</f>
      </c>
      <c r="O975" s="9" t="n"/>
      <c r="P975" s="9">
        <f>IF(COUNTA(A975:L975,O975)=0,"",IFERROR(IF(AND(A975&lt;&gt;"",COUNTIF($A$6:$A$1000,A975)=1,F975&lt;&gt;"",ISNUMBER(Resumo!$H$3),ISNUMBER(B975),B975&gt;=1,B975=INT(B975),B975&lt;=Resumo!$H$3,AND(COUNTIF(Listas!$C$6:$C$105,C975)&gt;=1,C975&lt;&gt;"",COUNTIF(Listas!$A$6:$A$105,G975)=1,G975&lt;&gt;"",OR(H975="A fazer",H975="Em andamento",H975="Aguardando cliente",H975="Aguardando pagamento",H975="Concluído",H975="Cancelado"),OR(I975="Alta",I975="Média",I975="Baixa")),IF(H975="Concluído",AND(ISNUMBER(K975),K975&gt;=B975,K975&lt;=Resumo!$H$3),IF(H975="Cancelado",OR(K975="",AND(ISNUMBER(K975),K975&gt;=B975,K975&lt;=Resumo!$H$3)),K975="")),IF(H975="Cancelado",OR(J975="",AND(ISNUMBER(J975),J975&gt;=B975)),AND(ISNUMBER(J975),J975&gt;=B975)),ISNUMBER(L975),L975&gt;=0),"OK","Revisar dados"),"Revisar dados"))</f>
      </c>
    </row>
    <row r="976">
      <c r="A976" s="6"/>
      <c r="B976" s="33" t="n"/>
      <c r="C976" s="8" t="n"/>
      <c r="D976" s="9" t="n"/>
      <c r="E976" s="10" t="n"/>
      <c r="F976" s="9" t="n"/>
      <c r="G976" s="8" t="n"/>
      <c r="H976" s="8" t="n"/>
      <c r="I976" s="8" t="n"/>
      <c r="J976" s="33" t="n"/>
      <c r="K976" s="33" t="n"/>
      <c r="L976" s="56" t="n"/>
      <c r="M976" s="32">
        <f>IF(P976&lt;&gt;"OK","",IF(H976="Cancelado","",IF(H976="Concluído",K976-B976,Resumo!$H$3-B976)))</f>
      </c>
      <c r="N976" s="6">
        <f>IF(P976="","",IF(P976&lt;&gt;"OK","Revisar dados",IF(H976="Cancelado","Cancelado",IF(H976="Concluído",IF(K976&gt;J976,"Concluído em atraso","Concluído"),IF(J976&lt;Resumo!$H$3,"Atrasado",IF(J976-Resumo!$H$3&lt;=3,"Vence em até 3 dias","No prazo"))))))</f>
      </c>
      <c r="O976" s="9" t="n"/>
      <c r="P976" s="9">
        <f>IF(COUNTA(A976:L976,O976)=0,"",IFERROR(IF(AND(A976&lt;&gt;"",COUNTIF($A$6:$A$1000,A976)=1,F976&lt;&gt;"",ISNUMBER(Resumo!$H$3),ISNUMBER(B976),B976&gt;=1,B976=INT(B976),B976&lt;=Resumo!$H$3,AND(COUNTIF(Listas!$C$6:$C$105,C976)&gt;=1,C976&lt;&gt;"",COUNTIF(Listas!$A$6:$A$105,G976)=1,G976&lt;&gt;"",OR(H976="A fazer",H976="Em andamento",H976="Aguardando cliente",H976="Aguardando pagamento",H976="Concluído",H976="Cancelado"),OR(I976="Alta",I976="Média",I976="Baixa")),IF(H976="Concluído",AND(ISNUMBER(K976),K976&gt;=B976,K976&lt;=Resumo!$H$3),IF(H976="Cancelado",OR(K976="",AND(ISNUMBER(K976),K976&gt;=B976,K976&lt;=Resumo!$H$3)),K976="")),IF(H976="Cancelado",OR(J976="",AND(ISNUMBER(J976),J976&gt;=B976)),AND(ISNUMBER(J976),J976&gt;=B976)),ISNUMBER(L976),L976&gt;=0),"OK","Revisar dados"),"Revisar dados"))</f>
      </c>
    </row>
    <row r="977">
      <c r="A977" s="13"/>
      <c r="B977" s="33" t="n"/>
      <c r="C977" s="8" t="n"/>
      <c r="D977" s="9" t="n"/>
      <c r="E977" s="10" t="n"/>
      <c r="F977" s="9" t="n"/>
      <c r="G977" s="8" t="n"/>
      <c r="H977" s="8" t="n"/>
      <c r="I977" s="8" t="n"/>
      <c r="J977" s="33" t="n"/>
      <c r="K977" s="33" t="n"/>
      <c r="L977" s="56" t="n"/>
      <c r="M977" s="34">
        <f>IF(P977&lt;&gt;"OK","",IF(H977="Cancelado","",IF(H977="Concluído",K977-B977,Resumo!$H$3-B977)))</f>
      </c>
      <c r="N977" s="13">
        <f>IF(P977="","",IF(P977&lt;&gt;"OK","Revisar dados",IF(H977="Cancelado","Cancelado",IF(H977="Concluído",IF(K977&gt;J977,"Concluído em atraso","Concluído"),IF(J977&lt;Resumo!$H$3,"Atrasado",IF(J977-Resumo!$H$3&lt;=3,"Vence em até 3 dias","No prazo"))))))</f>
      </c>
      <c r="O977" s="9" t="n"/>
      <c r="P977" s="9">
        <f>IF(COUNTA(A977:L977,O977)=0,"",IFERROR(IF(AND(A977&lt;&gt;"",COUNTIF($A$6:$A$1000,A977)=1,F977&lt;&gt;"",ISNUMBER(Resumo!$H$3),ISNUMBER(B977),B977&gt;=1,B977=INT(B977),B977&lt;=Resumo!$H$3,AND(COUNTIF(Listas!$C$6:$C$105,C977)&gt;=1,C977&lt;&gt;"",COUNTIF(Listas!$A$6:$A$105,G977)=1,G977&lt;&gt;"",OR(H977="A fazer",H977="Em andamento",H977="Aguardando cliente",H977="Aguardando pagamento",H977="Concluído",H977="Cancelado"),OR(I977="Alta",I977="Média",I977="Baixa")),IF(H977="Concluído",AND(ISNUMBER(K977),K977&gt;=B977,K977&lt;=Resumo!$H$3),IF(H977="Cancelado",OR(K977="",AND(ISNUMBER(K977),K977&gt;=B977,K977&lt;=Resumo!$H$3)),K977="")),IF(H977="Cancelado",OR(J977="",AND(ISNUMBER(J977),J977&gt;=B977)),AND(ISNUMBER(J977),J977&gt;=B977)),ISNUMBER(L977),L977&gt;=0),"OK","Revisar dados"),"Revisar dados"))</f>
      </c>
    </row>
    <row r="978">
      <c r="A978" s="6"/>
      <c r="B978" s="33" t="n"/>
      <c r="C978" s="8" t="n"/>
      <c r="D978" s="9" t="n"/>
      <c r="E978" s="10" t="n"/>
      <c r="F978" s="9" t="n"/>
      <c r="G978" s="8" t="n"/>
      <c r="H978" s="8" t="n"/>
      <c r="I978" s="8" t="n"/>
      <c r="J978" s="33" t="n"/>
      <c r="K978" s="33" t="n"/>
      <c r="L978" s="56" t="n"/>
      <c r="M978" s="32">
        <f>IF(P978&lt;&gt;"OK","",IF(H978="Cancelado","",IF(H978="Concluído",K978-B978,Resumo!$H$3-B978)))</f>
      </c>
      <c r="N978" s="6">
        <f>IF(P978="","",IF(P978&lt;&gt;"OK","Revisar dados",IF(H978="Cancelado","Cancelado",IF(H978="Concluído",IF(K978&gt;J978,"Concluído em atraso","Concluído"),IF(J978&lt;Resumo!$H$3,"Atrasado",IF(J978-Resumo!$H$3&lt;=3,"Vence em até 3 dias","No prazo"))))))</f>
      </c>
      <c r="O978" s="9" t="n"/>
      <c r="P978" s="9">
        <f>IF(COUNTA(A978:L978,O978)=0,"",IFERROR(IF(AND(A978&lt;&gt;"",COUNTIF($A$6:$A$1000,A978)=1,F978&lt;&gt;"",ISNUMBER(Resumo!$H$3),ISNUMBER(B978),B978&gt;=1,B978=INT(B978),B978&lt;=Resumo!$H$3,AND(COUNTIF(Listas!$C$6:$C$105,C978)&gt;=1,C978&lt;&gt;"",COUNTIF(Listas!$A$6:$A$105,G978)=1,G978&lt;&gt;"",OR(H978="A fazer",H978="Em andamento",H978="Aguardando cliente",H978="Aguardando pagamento",H978="Concluído",H978="Cancelado"),OR(I978="Alta",I978="Média",I978="Baixa")),IF(H978="Concluído",AND(ISNUMBER(K978),K978&gt;=B978,K978&lt;=Resumo!$H$3),IF(H978="Cancelado",OR(K978="",AND(ISNUMBER(K978),K978&gt;=B978,K978&lt;=Resumo!$H$3)),K978="")),IF(H978="Cancelado",OR(J978="",AND(ISNUMBER(J978),J978&gt;=B978)),AND(ISNUMBER(J978),J978&gt;=B978)),ISNUMBER(L978),L978&gt;=0),"OK","Revisar dados"),"Revisar dados"))</f>
      </c>
    </row>
    <row r="979">
      <c r="A979" s="13"/>
      <c r="B979" s="33" t="n"/>
      <c r="C979" s="8" t="n"/>
      <c r="D979" s="9" t="n"/>
      <c r="E979" s="10" t="n"/>
      <c r="F979" s="9" t="n"/>
      <c r="G979" s="8" t="n"/>
      <c r="H979" s="8" t="n"/>
      <c r="I979" s="8" t="n"/>
      <c r="J979" s="33" t="n"/>
      <c r="K979" s="33" t="n"/>
      <c r="L979" s="56" t="n"/>
      <c r="M979" s="34">
        <f>IF(P979&lt;&gt;"OK","",IF(H979="Cancelado","",IF(H979="Concluído",K979-B979,Resumo!$H$3-B979)))</f>
      </c>
      <c r="N979" s="13">
        <f>IF(P979="","",IF(P979&lt;&gt;"OK","Revisar dados",IF(H979="Cancelado","Cancelado",IF(H979="Concluído",IF(K979&gt;J979,"Concluído em atraso","Concluído"),IF(J979&lt;Resumo!$H$3,"Atrasado",IF(J979-Resumo!$H$3&lt;=3,"Vence em até 3 dias","No prazo"))))))</f>
      </c>
      <c r="O979" s="9" t="n"/>
      <c r="P979" s="9">
        <f>IF(COUNTA(A979:L979,O979)=0,"",IFERROR(IF(AND(A979&lt;&gt;"",COUNTIF($A$6:$A$1000,A979)=1,F979&lt;&gt;"",ISNUMBER(Resumo!$H$3),ISNUMBER(B979),B979&gt;=1,B979=INT(B979),B979&lt;=Resumo!$H$3,AND(COUNTIF(Listas!$C$6:$C$105,C979)&gt;=1,C979&lt;&gt;"",COUNTIF(Listas!$A$6:$A$105,G979)=1,G979&lt;&gt;"",OR(H979="A fazer",H979="Em andamento",H979="Aguardando cliente",H979="Aguardando pagamento",H979="Concluído",H979="Cancelado"),OR(I979="Alta",I979="Média",I979="Baixa")),IF(H979="Concluído",AND(ISNUMBER(K979),K979&gt;=B979,K979&lt;=Resumo!$H$3),IF(H979="Cancelado",OR(K979="",AND(ISNUMBER(K979),K979&gt;=B979,K979&lt;=Resumo!$H$3)),K979="")),IF(H979="Cancelado",OR(J979="",AND(ISNUMBER(J979),J979&gt;=B979)),AND(ISNUMBER(J979),J979&gt;=B979)),ISNUMBER(L979),L979&gt;=0),"OK","Revisar dados"),"Revisar dados"))</f>
      </c>
    </row>
    <row r="980">
      <c r="A980" s="6"/>
      <c r="B980" s="33" t="n"/>
      <c r="C980" s="8" t="n"/>
      <c r="D980" s="9" t="n"/>
      <c r="E980" s="10" t="n"/>
      <c r="F980" s="9" t="n"/>
      <c r="G980" s="8" t="n"/>
      <c r="H980" s="8" t="n"/>
      <c r="I980" s="8" t="n"/>
      <c r="J980" s="33" t="n"/>
      <c r="K980" s="33" t="n"/>
      <c r="L980" s="56" t="n"/>
      <c r="M980" s="32">
        <f>IF(P980&lt;&gt;"OK","",IF(H980="Cancelado","",IF(H980="Concluído",K980-B980,Resumo!$H$3-B980)))</f>
      </c>
      <c r="N980" s="6">
        <f>IF(P980="","",IF(P980&lt;&gt;"OK","Revisar dados",IF(H980="Cancelado","Cancelado",IF(H980="Concluído",IF(K980&gt;J980,"Concluído em atraso","Concluído"),IF(J980&lt;Resumo!$H$3,"Atrasado",IF(J980-Resumo!$H$3&lt;=3,"Vence em até 3 dias","No prazo"))))))</f>
      </c>
      <c r="O980" s="9" t="n"/>
      <c r="P980" s="9">
        <f>IF(COUNTA(A980:L980,O980)=0,"",IFERROR(IF(AND(A980&lt;&gt;"",COUNTIF($A$6:$A$1000,A980)=1,F980&lt;&gt;"",ISNUMBER(Resumo!$H$3),ISNUMBER(B980),B980&gt;=1,B980=INT(B980),B980&lt;=Resumo!$H$3,AND(COUNTIF(Listas!$C$6:$C$105,C980)&gt;=1,C980&lt;&gt;"",COUNTIF(Listas!$A$6:$A$105,G980)=1,G980&lt;&gt;"",OR(H980="A fazer",H980="Em andamento",H980="Aguardando cliente",H980="Aguardando pagamento",H980="Concluído",H980="Cancelado"),OR(I980="Alta",I980="Média",I980="Baixa")),IF(H980="Concluído",AND(ISNUMBER(K980),K980&gt;=B980,K980&lt;=Resumo!$H$3),IF(H980="Cancelado",OR(K980="",AND(ISNUMBER(K980),K980&gt;=B980,K980&lt;=Resumo!$H$3)),K980="")),IF(H980="Cancelado",OR(J980="",AND(ISNUMBER(J980),J980&gt;=B980)),AND(ISNUMBER(J980),J980&gt;=B980)),ISNUMBER(L980),L980&gt;=0),"OK","Revisar dados"),"Revisar dados"))</f>
      </c>
    </row>
    <row r="981">
      <c r="A981" s="13"/>
      <c r="B981" s="33" t="n"/>
      <c r="C981" s="8" t="n"/>
      <c r="D981" s="9" t="n"/>
      <c r="E981" s="10" t="n"/>
      <c r="F981" s="9" t="n"/>
      <c r="G981" s="8" t="n"/>
      <c r="H981" s="8" t="n"/>
      <c r="I981" s="8" t="n"/>
      <c r="J981" s="33" t="n"/>
      <c r="K981" s="33" t="n"/>
      <c r="L981" s="56" t="n"/>
      <c r="M981" s="34">
        <f>IF(P981&lt;&gt;"OK","",IF(H981="Cancelado","",IF(H981="Concluído",K981-B981,Resumo!$H$3-B981)))</f>
      </c>
      <c r="N981" s="13">
        <f>IF(P981="","",IF(P981&lt;&gt;"OK","Revisar dados",IF(H981="Cancelado","Cancelado",IF(H981="Concluído",IF(K981&gt;J981,"Concluído em atraso","Concluído"),IF(J981&lt;Resumo!$H$3,"Atrasado",IF(J981-Resumo!$H$3&lt;=3,"Vence em até 3 dias","No prazo"))))))</f>
      </c>
      <c r="O981" s="9" t="n"/>
      <c r="P981" s="9">
        <f>IF(COUNTA(A981:L981,O981)=0,"",IFERROR(IF(AND(A981&lt;&gt;"",COUNTIF($A$6:$A$1000,A981)=1,F981&lt;&gt;"",ISNUMBER(Resumo!$H$3),ISNUMBER(B981),B981&gt;=1,B981=INT(B981),B981&lt;=Resumo!$H$3,AND(COUNTIF(Listas!$C$6:$C$105,C981)&gt;=1,C981&lt;&gt;"",COUNTIF(Listas!$A$6:$A$105,G981)=1,G981&lt;&gt;"",OR(H981="A fazer",H981="Em andamento",H981="Aguardando cliente",H981="Aguardando pagamento",H981="Concluído",H981="Cancelado"),OR(I981="Alta",I981="Média",I981="Baixa")),IF(H981="Concluído",AND(ISNUMBER(K981),K981&gt;=B981,K981&lt;=Resumo!$H$3),IF(H981="Cancelado",OR(K981="",AND(ISNUMBER(K981),K981&gt;=B981,K981&lt;=Resumo!$H$3)),K981="")),IF(H981="Cancelado",OR(J981="",AND(ISNUMBER(J981),J981&gt;=B981)),AND(ISNUMBER(J981),J981&gt;=B981)),ISNUMBER(L981),L981&gt;=0),"OK","Revisar dados"),"Revisar dados"))</f>
      </c>
    </row>
    <row r="982">
      <c r="A982" s="6"/>
      <c r="B982" s="33" t="n"/>
      <c r="C982" s="8" t="n"/>
      <c r="D982" s="9" t="n"/>
      <c r="E982" s="10" t="n"/>
      <c r="F982" s="9" t="n"/>
      <c r="G982" s="8" t="n"/>
      <c r="H982" s="8" t="n"/>
      <c r="I982" s="8" t="n"/>
      <c r="J982" s="33" t="n"/>
      <c r="K982" s="33" t="n"/>
      <c r="L982" s="56" t="n"/>
      <c r="M982" s="32">
        <f>IF(P982&lt;&gt;"OK","",IF(H982="Cancelado","",IF(H982="Concluído",K982-B982,Resumo!$H$3-B982)))</f>
      </c>
      <c r="N982" s="6">
        <f>IF(P982="","",IF(P982&lt;&gt;"OK","Revisar dados",IF(H982="Cancelado","Cancelado",IF(H982="Concluído",IF(K982&gt;J982,"Concluído em atraso","Concluído"),IF(J982&lt;Resumo!$H$3,"Atrasado",IF(J982-Resumo!$H$3&lt;=3,"Vence em até 3 dias","No prazo"))))))</f>
      </c>
      <c r="O982" s="9" t="n"/>
      <c r="P982" s="9">
        <f>IF(COUNTA(A982:L982,O982)=0,"",IFERROR(IF(AND(A982&lt;&gt;"",COUNTIF($A$6:$A$1000,A982)=1,F982&lt;&gt;"",ISNUMBER(Resumo!$H$3),ISNUMBER(B982),B982&gt;=1,B982=INT(B982),B982&lt;=Resumo!$H$3,AND(COUNTIF(Listas!$C$6:$C$105,C982)&gt;=1,C982&lt;&gt;"",COUNTIF(Listas!$A$6:$A$105,G982)=1,G982&lt;&gt;"",OR(H982="A fazer",H982="Em andamento",H982="Aguardando cliente",H982="Aguardando pagamento",H982="Concluído",H982="Cancelado"),OR(I982="Alta",I982="Média",I982="Baixa")),IF(H982="Concluído",AND(ISNUMBER(K982),K982&gt;=B982,K982&lt;=Resumo!$H$3),IF(H982="Cancelado",OR(K982="",AND(ISNUMBER(K982),K982&gt;=B982,K982&lt;=Resumo!$H$3)),K982="")),IF(H982="Cancelado",OR(J982="",AND(ISNUMBER(J982),J982&gt;=B982)),AND(ISNUMBER(J982),J982&gt;=B982)),ISNUMBER(L982),L982&gt;=0),"OK","Revisar dados"),"Revisar dados"))</f>
      </c>
    </row>
    <row r="983">
      <c r="A983" s="13"/>
      <c r="B983" s="33" t="n"/>
      <c r="C983" s="8" t="n"/>
      <c r="D983" s="9" t="n"/>
      <c r="E983" s="10" t="n"/>
      <c r="F983" s="9" t="n"/>
      <c r="G983" s="8" t="n"/>
      <c r="H983" s="8" t="n"/>
      <c r="I983" s="8" t="n"/>
      <c r="J983" s="33" t="n"/>
      <c r="K983" s="33" t="n"/>
      <c r="L983" s="56" t="n"/>
      <c r="M983" s="34">
        <f>IF(P983&lt;&gt;"OK","",IF(H983="Cancelado","",IF(H983="Concluído",K983-B983,Resumo!$H$3-B983)))</f>
      </c>
      <c r="N983" s="13">
        <f>IF(P983="","",IF(P983&lt;&gt;"OK","Revisar dados",IF(H983="Cancelado","Cancelado",IF(H983="Concluído",IF(K983&gt;J983,"Concluído em atraso","Concluído"),IF(J983&lt;Resumo!$H$3,"Atrasado",IF(J983-Resumo!$H$3&lt;=3,"Vence em até 3 dias","No prazo"))))))</f>
      </c>
      <c r="O983" s="9" t="n"/>
      <c r="P983" s="9">
        <f>IF(COUNTA(A983:L983,O983)=0,"",IFERROR(IF(AND(A983&lt;&gt;"",COUNTIF($A$6:$A$1000,A983)=1,F983&lt;&gt;"",ISNUMBER(Resumo!$H$3),ISNUMBER(B983),B983&gt;=1,B983=INT(B983),B983&lt;=Resumo!$H$3,AND(COUNTIF(Listas!$C$6:$C$105,C983)&gt;=1,C983&lt;&gt;"",COUNTIF(Listas!$A$6:$A$105,G983)=1,G983&lt;&gt;"",OR(H983="A fazer",H983="Em andamento",H983="Aguardando cliente",H983="Aguardando pagamento",H983="Concluído",H983="Cancelado"),OR(I983="Alta",I983="Média",I983="Baixa")),IF(H983="Concluído",AND(ISNUMBER(K983),K983&gt;=B983,K983&lt;=Resumo!$H$3),IF(H983="Cancelado",OR(K983="",AND(ISNUMBER(K983),K983&gt;=B983,K983&lt;=Resumo!$H$3)),K983="")),IF(H983="Cancelado",OR(J983="",AND(ISNUMBER(J983),J983&gt;=B983)),AND(ISNUMBER(J983),J983&gt;=B983)),ISNUMBER(L983),L983&gt;=0),"OK","Revisar dados"),"Revisar dados"))</f>
      </c>
    </row>
    <row r="984">
      <c r="A984" s="6"/>
      <c r="B984" s="33" t="n"/>
      <c r="C984" s="8" t="n"/>
      <c r="D984" s="9" t="n"/>
      <c r="E984" s="10" t="n"/>
      <c r="F984" s="9" t="n"/>
      <c r="G984" s="8" t="n"/>
      <c r="H984" s="8" t="n"/>
      <c r="I984" s="8" t="n"/>
      <c r="J984" s="33" t="n"/>
      <c r="K984" s="33" t="n"/>
      <c r="L984" s="56" t="n"/>
      <c r="M984" s="32">
        <f>IF(P984&lt;&gt;"OK","",IF(H984="Cancelado","",IF(H984="Concluído",K984-B984,Resumo!$H$3-B984)))</f>
      </c>
      <c r="N984" s="6">
        <f>IF(P984="","",IF(P984&lt;&gt;"OK","Revisar dados",IF(H984="Cancelado","Cancelado",IF(H984="Concluído",IF(K984&gt;J984,"Concluído em atraso","Concluído"),IF(J984&lt;Resumo!$H$3,"Atrasado",IF(J984-Resumo!$H$3&lt;=3,"Vence em até 3 dias","No prazo"))))))</f>
      </c>
      <c r="O984" s="9" t="n"/>
      <c r="P984" s="9">
        <f>IF(COUNTA(A984:L984,O984)=0,"",IFERROR(IF(AND(A984&lt;&gt;"",COUNTIF($A$6:$A$1000,A984)=1,F984&lt;&gt;"",ISNUMBER(Resumo!$H$3),ISNUMBER(B984),B984&gt;=1,B984=INT(B984),B984&lt;=Resumo!$H$3,AND(COUNTIF(Listas!$C$6:$C$105,C984)&gt;=1,C984&lt;&gt;"",COUNTIF(Listas!$A$6:$A$105,G984)=1,G984&lt;&gt;"",OR(H984="A fazer",H984="Em andamento",H984="Aguardando cliente",H984="Aguardando pagamento",H984="Concluído",H984="Cancelado"),OR(I984="Alta",I984="Média",I984="Baixa")),IF(H984="Concluído",AND(ISNUMBER(K984),K984&gt;=B984,K984&lt;=Resumo!$H$3),IF(H984="Cancelado",OR(K984="",AND(ISNUMBER(K984),K984&gt;=B984,K984&lt;=Resumo!$H$3)),K984="")),IF(H984="Cancelado",OR(J984="",AND(ISNUMBER(J984),J984&gt;=B984)),AND(ISNUMBER(J984),J984&gt;=B984)),ISNUMBER(L984),L984&gt;=0),"OK","Revisar dados"),"Revisar dados"))</f>
      </c>
    </row>
    <row r="985">
      <c r="A985" s="13"/>
      <c r="B985" s="33" t="n"/>
      <c r="C985" s="8" t="n"/>
      <c r="D985" s="9" t="n"/>
      <c r="E985" s="10" t="n"/>
      <c r="F985" s="9" t="n"/>
      <c r="G985" s="8" t="n"/>
      <c r="H985" s="8" t="n"/>
      <c r="I985" s="8" t="n"/>
      <c r="J985" s="33" t="n"/>
      <c r="K985" s="33" t="n"/>
      <c r="L985" s="56" t="n"/>
      <c r="M985" s="34">
        <f>IF(P985&lt;&gt;"OK","",IF(H985="Cancelado","",IF(H985="Concluído",K985-B985,Resumo!$H$3-B985)))</f>
      </c>
      <c r="N985" s="13">
        <f>IF(P985="","",IF(P985&lt;&gt;"OK","Revisar dados",IF(H985="Cancelado","Cancelado",IF(H985="Concluído",IF(K985&gt;J985,"Concluído em atraso","Concluído"),IF(J985&lt;Resumo!$H$3,"Atrasado",IF(J985-Resumo!$H$3&lt;=3,"Vence em até 3 dias","No prazo"))))))</f>
      </c>
      <c r="O985" s="9" t="n"/>
      <c r="P985" s="9">
        <f>IF(COUNTA(A985:L985,O985)=0,"",IFERROR(IF(AND(A985&lt;&gt;"",COUNTIF($A$6:$A$1000,A985)=1,F985&lt;&gt;"",ISNUMBER(Resumo!$H$3),ISNUMBER(B985),B985&gt;=1,B985=INT(B985),B985&lt;=Resumo!$H$3,AND(COUNTIF(Listas!$C$6:$C$105,C985)&gt;=1,C985&lt;&gt;"",COUNTIF(Listas!$A$6:$A$105,G985)=1,G985&lt;&gt;"",OR(H985="A fazer",H985="Em andamento",H985="Aguardando cliente",H985="Aguardando pagamento",H985="Concluído",H985="Cancelado"),OR(I985="Alta",I985="Média",I985="Baixa")),IF(H985="Concluído",AND(ISNUMBER(K985),K985&gt;=B985,K985&lt;=Resumo!$H$3),IF(H985="Cancelado",OR(K985="",AND(ISNUMBER(K985),K985&gt;=B985,K985&lt;=Resumo!$H$3)),K985="")),IF(H985="Cancelado",OR(J985="",AND(ISNUMBER(J985),J985&gt;=B985)),AND(ISNUMBER(J985),J985&gt;=B985)),ISNUMBER(L985),L985&gt;=0),"OK","Revisar dados"),"Revisar dados"))</f>
      </c>
    </row>
    <row r="986">
      <c r="A986" s="6"/>
      <c r="B986" s="33" t="n"/>
      <c r="C986" s="8" t="n"/>
      <c r="D986" s="9" t="n"/>
      <c r="E986" s="10" t="n"/>
      <c r="F986" s="9" t="n"/>
      <c r="G986" s="8" t="n"/>
      <c r="H986" s="8" t="n"/>
      <c r="I986" s="8" t="n"/>
      <c r="J986" s="33" t="n"/>
      <c r="K986" s="33" t="n"/>
      <c r="L986" s="56" t="n"/>
      <c r="M986" s="32">
        <f>IF(P986&lt;&gt;"OK","",IF(H986="Cancelado","",IF(H986="Concluído",K986-B986,Resumo!$H$3-B986)))</f>
      </c>
      <c r="N986" s="6">
        <f>IF(P986="","",IF(P986&lt;&gt;"OK","Revisar dados",IF(H986="Cancelado","Cancelado",IF(H986="Concluído",IF(K986&gt;J986,"Concluído em atraso","Concluído"),IF(J986&lt;Resumo!$H$3,"Atrasado",IF(J986-Resumo!$H$3&lt;=3,"Vence em até 3 dias","No prazo"))))))</f>
      </c>
      <c r="O986" s="9" t="n"/>
      <c r="P986" s="9">
        <f>IF(COUNTA(A986:L986,O986)=0,"",IFERROR(IF(AND(A986&lt;&gt;"",COUNTIF($A$6:$A$1000,A986)=1,F986&lt;&gt;"",ISNUMBER(Resumo!$H$3),ISNUMBER(B986),B986&gt;=1,B986=INT(B986),B986&lt;=Resumo!$H$3,AND(COUNTIF(Listas!$C$6:$C$105,C986)&gt;=1,C986&lt;&gt;"",COUNTIF(Listas!$A$6:$A$105,G986)=1,G986&lt;&gt;"",OR(H986="A fazer",H986="Em andamento",H986="Aguardando cliente",H986="Aguardando pagamento",H986="Concluído",H986="Cancelado"),OR(I986="Alta",I986="Média",I986="Baixa")),IF(H986="Concluído",AND(ISNUMBER(K986),K986&gt;=B986,K986&lt;=Resumo!$H$3),IF(H986="Cancelado",OR(K986="",AND(ISNUMBER(K986),K986&gt;=B986,K986&lt;=Resumo!$H$3)),K986="")),IF(H986="Cancelado",OR(J986="",AND(ISNUMBER(J986),J986&gt;=B986)),AND(ISNUMBER(J986),J986&gt;=B986)),ISNUMBER(L986),L986&gt;=0),"OK","Revisar dados"),"Revisar dados"))</f>
      </c>
    </row>
    <row r="987">
      <c r="A987" s="13"/>
      <c r="B987" s="33" t="n"/>
      <c r="C987" s="8" t="n"/>
      <c r="D987" s="9" t="n"/>
      <c r="E987" s="10" t="n"/>
      <c r="F987" s="9" t="n"/>
      <c r="G987" s="8" t="n"/>
      <c r="H987" s="8" t="n"/>
      <c r="I987" s="8" t="n"/>
      <c r="J987" s="33" t="n"/>
      <c r="K987" s="33" t="n"/>
      <c r="L987" s="56" t="n"/>
      <c r="M987" s="34">
        <f>IF(P987&lt;&gt;"OK","",IF(H987="Cancelado","",IF(H987="Concluído",K987-B987,Resumo!$H$3-B987)))</f>
      </c>
      <c r="N987" s="13">
        <f>IF(P987="","",IF(P987&lt;&gt;"OK","Revisar dados",IF(H987="Cancelado","Cancelado",IF(H987="Concluído",IF(K987&gt;J987,"Concluído em atraso","Concluído"),IF(J987&lt;Resumo!$H$3,"Atrasado",IF(J987-Resumo!$H$3&lt;=3,"Vence em até 3 dias","No prazo"))))))</f>
      </c>
      <c r="O987" s="9" t="n"/>
      <c r="P987" s="9">
        <f>IF(COUNTA(A987:L987,O987)=0,"",IFERROR(IF(AND(A987&lt;&gt;"",COUNTIF($A$6:$A$1000,A987)=1,F987&lt;&gt;"",ISNUMBER(Resumo!$H$3),ISNUMBER(B987),B987&gt;=1,B987=INT(B987),B987&lt;=Resumo!$H$3,AND(COUNTIF(Listas!$C$6:$C$105,C987)&gt;=1,C987&lt;&gt;"",COUNTIF(Listas!$A$6:$A$105,G987)=1,G987&lt;&gt;"",OR(H987="A fazer",H987="Em andamento",H987="Aguardando cliente",H987="Aguardando pagamento",H987="Concluído",H987="Cancelado"),OR(I987="Alta",I987="Média",I987="Baixa")),IF(H987="Concluído",AND(ISNUMBER(K987),K987&gt;=B987,K987&lt;=Resumo!$H$3),IF(H987="Cancelado",OR(K987="",AND(ISNUMBER(K987),K987&gt;=B987,K987&lt;=Resumo!$H$3)),K987="")),IF(H987="Cancelado",OR(J987="",AND(ISNUMBER(J987),J987&gt;=B987)),AND(ISNUMBER(J987),J987&gt;=B987)),ISNUMBER(L987),L987&gt;=0),"OK","Revisar dados"),"Revisar dados"))</f>
      </c>
    </row>
    <row r="988">
      <c r="A988" s="6"/>
      <c r="B988" s="33" t="n"/>
      <c r="C988" s="8" t="n"/>
      <c r="D988" s="9" t="n"/>
      <c r="E988" s="10" t="n"/>
      <c r="F988" s="9" t="n"/>
      <c r="G988" s="8" t="n"/>
      <c r="H988" s="8" t="n"/>
      <c r="I988" s="8" t="n"/>
      <c r="J988" s="33" t="n"/>
      <c r="K988" s="33" t="n"/>
      <c r="L988" s="56" t="n"/>
      <c r="M988" s="32">
        <f>IF(P988&lt;&gt;"OK","",IF(H988="Cancelado","",IF(H988="Concluído",K988-B988,Resumo!$H$3-B988)))</f>
      </c>
      <c r="N988" s="6">
        <f>IF(P988="","",IF(P988&lt;&gt;"OK","Revisar dados",IF(H988="Cancelado","Cancelado",IF(H988="Concluído",IF(K988&gt;J988,"Concluído em atraso","Concluído"),IF(J988&lt;Resumo!$H$3,"Atrasado",IF(J988-Resumo!$H$3&lt;=3,"Vence em até 3 dias","No prazo"))))))</f>
      </c>
      <c r="O988" s="9" t="n"/>
      <c r="P988" s="9">
        <f>IF(COUNTA(A988:L988,O988)=0,"",IFERROR(IF(AND(A988&lt;&gt;"",COUNTIF($A$6:$A$1000,A988)=1,F988&lt;&gt;"",ISNUMBER(Resumo!$H$3),ISNUMBER(B988),B988&gt;=1,B988=INT(B988),B988&lt;=Resumo!$H$3,AND(COUNTIF(Listas!$C$6:$C$105,C988)&gt;=1,C988&lt;&gt;"",COUNTIF(Listas!$A$6:$A$105,G988)=1,G988&lt;&gt;"",OR(H988="A fazer",H988="Em andamento",H988="Aguardando cliente",H988="Aguardando pagamento",H988="Concluído",H988="Cancelado"),OR(I988="Alta",I988="Média",I988="Baixa")),IF(H988="Concluído",AND(ISNUMBER(K988),K988&gt;=B988,K988&lt;=Resumo!$H$3),IF(H988="Cancelado",OR(K988="",AND(ISNUMBER(K988),K988&gt;=B988,K988&lt;=Resumo!$H$3)),K988="")),IF(H988="Cancelado",OR(J988="",AND(ISNUMBER(J988),J988&gt;=B988)),AND(ISNUMBER(J988),J988&gt;=B988)),ISNUMBER(L988),L988&gt;=0),"OK","Revisar dados"),"Revisar dados"))</f>
      </c>
    </row>
    <row r="989">
      <c r="A989" s="13"/>
      <c r="B989" s="33" t="n"/>
      <c r="C989" s="8" t="n"/>
      <c r="D989" s="9" t="n"/>
      <c r="E989" s="10" t="n"/>
      <c r="F989" s="9" t="n"/>
      <c r="G989" s="8" t="n"/>
      <c r="H989" s="8" t="n"/>
      <c r="I989" s="8" t="n"/>
      <c r="J989" s="33" t="n"/>
      <c r="K989" s="33" t="n"/>
      <c r="L989" s="56" t="n"/>
      <c r="M989" s="34">
        <f>IF(P989&lt;&gt;"OK","",IF(H989="Cancelado","",IF(H989="Concluído",K989-B989,Resumo!$H$3-B989)))</f>
      </c>
      <c r="N989" s="13">
        <f>IF(P989="","",IF(P989&lt;&gt;"OK","Revisar dados",IF(H989="Cancelado","Cancelado",IF(H989="Concluído",IF(K989&gt;J989,"Concluído em atraso","Concluído"),IF(J989&lt;Resumo!$H$3,"Atrasado",IF(J989-Resumo!$H$3&lt;=3,"Vence em até 3 dias","No prazo"))))))</f>
      </c>
      <c r="O989" s="9" t="n"/>
      <c r="P989" s="9">
        <f>IF(COUNTA(A989:L989,O989)=0,"",IFERROR(IF(AND(A989&lt;&gt;"",COUNTIF($A$6:$A$1000,A989)=1,F989&lt;&gt;"",ISNUMBER(Resumo!$H$3),ISNUMBER(B989),B989&gt;=1,B989=INT(B989),B989&lt;=Resumo!$H$3,AND(COUNTIF(Listas!$C$6:$C$105,C989)&gt;=1,C989&lt;&gt;"",COUNTIF(Listas!$A$6:$A$105,G989)=1,G989&lt;&gt;"",OR(H989="A fazer",H989="Em andamento",H989="Aguardando cliente",H989="Aguardando pagamento",H989="Concluído",H989="Cancelado"),OR(I989="Alta",I989="Média",I989="Baixa")),IF(H989="Concluído",AND(ISNUMBER(K989),K989&gt;=B989,K989&lt;=Resumo!$H$3),IF(H989="Cancelado",OR(K989="",AND(ISNUMBER(K989),K989&gt;=B989,K989&lt;=Resumo!$H$3)),K989="")),IF(H989="Cancelado",OR(J989="",AND(ISNUMBER(J989),J989&gt;=B989)),AND(ISNUMBER(J989),J989&gt;=B989)),ISNUMBER(L989),L989&gt;=0),"OK","Revisar dados"),"Revisar dados"))</f>
      </c>
    </row>
    <row r="990">
      <c r="A990" s="6"/>
      <c r="B990" s="33" t="n"/>
      <c r="C990" s="8" t="n"/>
      <c r="D990" s="9" t="n"/>
      <c r="E990" s="10" t="n"/>
      <c r="F990" s="9" t="n"/>
      <c r="G990" s="8" t="n"/>
      <c r="H990" s="8" t="n"/>
      <c r="I990" s="8" t="n"/>
      <c r="J990" s="33" t="n"/>
      <c r="K990" s="33" t="n"/>
      <c r="L990" s="56" t="n"/>
      <c r="M990" s="32">
        <f>IF(P990&lt;&gt;"OK","",IF(H990="Cancelado","",IF(H990="Concluído",K990-B990,Resumo!$H$3-B990)))</f>
      </c>
      <c r="N990" s="6">
        <f>IF(P990="","",IF(P990&lt;&gt;"OK","Revisar dados",IF(H990="Cancelado","Cancelado",IF(H990="Concluído",IF(K990&gt;J990,"Concluído em atraso","Concluído"),IF(J990&lt;Resumo!$H$3,"Atrasado",IF(J990-Resumo!$H$3&lt;=3,"Vence em até 3 dias","No prazo"))))))</f>
      </c>
      <c r="O990" s="9" t="n"/>
      <c r="P990" s="9">
        <f>IF(COUNTA(A990:L990,O990)=0,"",IFERROR(IF(AND(A990&lt;&gt;"",COUNTIF($A$6:$A$1000,A990)=1,F990&lt;&gt;"",ISNUMBER(Resumo!$H$3),ISNUMBER(B990),B990&gt;=1,B990=INT(B990),B990&lt;=Resumo!$H$3,AND(COUNTIF(Listas!$C$6:$C$105,C990)&gt;=1,C990&lt;&gt;"",COUNTIF(Listas!$A$6:$A$105,G990)=1,G990&lt;&gt;"",OR(H990="A fazer",H990="Em andamento",H990="Aguardando cliente",H990="Aguardando pagamento",H990="Concluído",H990="Cancelado"),OR(I990="Alta",I990="Média",I990="Baixa")),IF(H990="Concluído",AND(ISNUMBER(K990),K990&gt;=B990,K990&lt;=Resumo!$H$3),IF(H990="Cancelado",OR(K990="",AND(ISNUMBER(K990),K990&gt;=B990,K990&lt;=Resumo!$H$3)),K990="")),IF(H990="Cancelado",OR(J990="",AND(ISNUMBER(J990),J990&gt;=B990)),AND(ISNUMBER(J990),J990&gt;=B990)),ISNUMBER(L990),L990&gt;=0),"OK","Revisar dados"),"Revisar dados"))</f>
      </c>
    </row>
    <row r="991">
      <c r="A991" s="13"/>
      <c r="B991" s="33" t="n"/>
      <c r="C991" s="8" t="n"/>
      <c r="D991" s="9" t="n"/>
      <c r="E991" s="10" t="n"/>
      <c r="F991" s="9" t="n"/>
      <c r="G991" s="8" t="n"/>
      <c r="H991" s="8" t="n"/>
      <c r="I991" s="8" t="n"/>
      <c r="J991" s="33" t="n"/>
      <c r="K991" s="33" t="n"/>
      <c r="L991" s="56" t="n"/>
      <c r="M991" s="34">
        <f>IF(P991&lt;&gt;"OK","",IF(H991="Cancelado","",IF(H991="Concluído",K991-B991,Resumo!$H$3-B991)))</f>
      </c>
      <c r="N991" s="13">
        <f>IF(P991="","",IF(P991&lt;&gt;"OK","Revisar dados",IF(H991="Cancelado","Cancelado",IF(H991="Concluído",IF(K991&gt;J991,"Concluído em atraso","Concluído"),IF(J991&lt;Resumo!$H$3,"Atrasado",IF(J991-Resumo!$H$3&lt;=3,"Vence em até 3 dias","No prazo"))))))</f>
      </c>
      <c r="O991" s="9" t="n"/>
      <c r="P991" s="9">
        <f>IF(COUNTA(A991:L991,O991)=0,"",IFERROR(IF(AND(A991&lt;&gt;"",COUNTIF($A$6:$A$1000,A991)=1,F991&lt;&gt;"",ISNUMBER(Resumo!$H$3),ISNUMBER(B991),B991&gt;=1,B991=INT(B991),B991&lt;=Resumo!$H$3,AND(COUNTIF(Listas!$C$6:$C$105,C991)&gt;=1,C991&lt;&gt;"",COUNTIF(Listas!$A$6:$A$105,G991)=1,G991&lt;&gt;"",OR(H991="A fazer",H991="Em andamento",H991="Aguardando cliente",H991="Aguardando pagamento",H991="Concluído",H991="Cancelado"),OR(I991="Alta",I991="Média",I991="Baixa")),IF(H991="Concluído",AND(ISNUMBER(K991),K991&gt;=B991,K991&lt;=Resumo!$H$3),IF(H991="Cancelado",OR(K991="",AND(ISNUMBER(K991),K991&gt;=B991,K991&lt;=Resumo!$H$3)),K991="")),IF(H991="Cancelado",OR(J991="",AND(ISNUMBER(J991),J991&gt;=B991)),AND(ISNUMBER(J991),J991&gt;=B991)),ISNUMBER(L991),L991&gt;=0),"OK","Revisar dados"),"Revisar dados"))</f>
      </c>
    </row>
    <row r="992">
      <c r="A992" s="6"/>
      <c r="B992" s="33" t="n"/>
      <c r="C992" s="8" t="n"/>
      <c r="D992" s="9" t="n"/>
      <c r="E992" s="10" t="n"/>
      <c r="F992" s="9" t="n"/>
      <c r="G992" s="8" t="n"/>
      <c r="H992" s="8" t="n"/>
      <c r="I992" s="8" t="n"/>
      <c r="J992" s="33" t="n"/>
      <c r="K992" s="33" t="n"/>
      <c r="L992" s="56" t="n"/>
      <c r="M992" s="32">
        <f>IF(P992&lt;&gt;"OK","",IF(H992="Cancelado","",IF(H992="Concluído",K992-B992,Resumo!$H$3-B992)))</f>
      </c>
      <c r="N992" s="6">
        <f>IF(P992="","",IF(P992&lt;&gt;"OK","Revisar dados",IF(H992="Cancelado","Cancelado",IF(H992="Concluído",IF(K992&gt;J992,"Concluído em atraso","Concluído"),IF(J992&lt;Resumo!$H$3,"Atrasado",IF(J992-Resumo!$H$3&lt;=3,"Vence em até 3 dias","No prazo"))))))</f>
      </c>
      <c r="O992" s="9" t="n"/>
      <c r="P992" s="9">
        <f>IF(COUNTA(A992:L992,O992)=0,"",IFERROR(IF(AND(A992&lt;&gt;"",COUNTIF($A$6:$A$1000,A992)=1,F992&lt;&gt;"",ISNUMBER(Resumo!$H$3),ISNUMBER(B992),B992&gt;=1,B992=INT(B992),B992&lt;=Resumo!$H$3,AND(COUNTIF(Listas!$C$6:$C$105,C992)&gt;=1,C992&lt;&gt;"",COUNTIF(Listas!$A$6:$A$105,G992)=1,G992&lt;&gt;"",OR(H992="A fazer",H992="Em andamento",H992="Aguardando cliente",H992="Aguardando pagamento",H992="Concluído",H992="Cancelado"),OR(I992="Alta",I992="Média",I992="Baixa")),IF(H992="Concluído",AND(ISNUMBER(K992),K992&gt;=B992,K992&lt;=Resumo!$H$3),IF(H992="Cancelado",OR(K992="",AND(ISNUMBER(K992),K992&gt;=B992,K992&lt;=Resumo!$H$3)),K992="")),IF(H992="Cancelado",OR(J992="",AND(ISNUMBER(J992),J992&gt;=B992)),AND(ISNUMBER(J992),J992&gt;=B992)),ISNUMBER(L992),L992&gt;=0),"OK","Revisar dados"),"Revisar dados"))</f>
      </c>
    </row>
    <row r="993">
      <c r="A993" s="13"/>
      <c r="B993" s="33" t="n"/>
      <c r="C993" s="8" t="n"/>
      <c r="D993" s="9" t="n"/>
      <c r="E993" s="10" t="n"/>
      <c r="F993" s="9" t="n"/>
      <c r="G993" s="8" t="n"/>
      <c r="H993" s="8" t="n"/>
      <c r="I993" s="8" t="n"/>
      <c r="J993" s="33" t="n"/>
      <c r="K993" s="33" t="n"/>
      <c r="L993" s="56" t="n"/>
      <c r="M993" s="34">
        <f>IF(P993&lt;&gt;"OK","",IF(H993="Cancelado","",IF(H993="Concluído",K993-B993,Resumo!$H$3-B993)))</f>
      </c>
      <c r="N993" s="13">
        <f>IF(P993="","",IF(P993&lt;&gt;"OK","Revisar dados",IF(H993="Cancelado","Cancelado",IF(H993="Concluído",IF(K993&gt;J993,"Concluído em atraso","Concluído"),IF(J993&lt;Resumo!$H$3,"Atrasado",IF(J993-Resumo!$H$3&lt;=3,"Vence em até 3 dias","No prazo"))))))</f>
      </c>
      <c r="O993" s="9" t="n"/>
      <c r="P993" s="9">
        <f>IF(COUNTA(A993:L993,O993)=0,"",IFERROR(IF(AND(A993&lt;&gt;"",COUNTIF($A$6:$A$1000,A993)=1,F993&lt;&gt;"",ISNUMBER(Resumo!$H$3),ISNUMBER(B993),B993&gt;=1,B993=INT(B993),B993&lt;=Resumo!$H$3,AND(COUNTIF(Listas!$C$6:$C$105,C993)&gt;=1,C993&lt;&gt;"",COUNTIF(Listas!$A$6:$A$105,G993)=1,G993&lt;&gt;"",OR(H993="A fazer",H993="Em andamento",H993="Aguardando cliente",H993="Aguardando pagamento",H993="Concluído",H993="Cancelado"),OR(I993="Alta",I993="Média",I993="Baixa")),IF(H993="Concluído",AND(ISNUMBER(K993),K993&gt;=B993,K993&lt;=Resumo!$H$3),IF(H993="Cancelado",OR(K993="",AND(ISNUMBER(K993),K993&gt;=B993,K993&lt;=Resumo!$H$3)),K993="")),IF(H993="Cancelado",OR(J993="",AND(ISNUMBER(J993),J993&gt;=B993)),AND(ISNUMBER(J993),J993&gt;=B993)),ISNUMBER(L993),L993&gt;=0),"OK","Revisar dados"),"Revisar dados"))</f>
      </c>
    </row>
    <row r="994">
      <c r="A994" s="6"/>
      <c r="B994" s="33" t="n"/>
      <c r="C994" s="8" t="n"/>
      <c r="D994" s="9" t="n"/>
      <c r="E994" s="10" t="n"/>
      <c r="F994" s="9" t="n"/>
      <c r="G994" s="8" t="n"/>
      <c r="H994" s="8" t="n"/>
      <c r="I994" s="8" t="n"/>
      <c r="J994" s="33" t="n"/>
      <c r="K994" s="33" t="n"/>
      <c r="L994" s="56" t="n"/>
      <c r="M994" s="32">
        <f>IF(P994&lt;&gt;"OK","",IF(H994="Cancelado","",IF(H994="Concluído",K994-B994,Resumo!$H$3-B994)))</f>
      </c>
      <c r="N994" s="6">
        <f>IF(P994="","",IF(P994&lt;&gt;"OK","Revisar dados",IF(H994="Cancelado","Cancelado",IF(H994="Concluído",IF(K994&gt;J994,"Concluído em atraso","Concluído"),IF(J994&lt;Resumo!$H$3,"Atrasado",IF(J994-Resumo!$H$3&lt;=3,"Vence em até 3 dias","No prazo"))))))</f>
      </c>
      <c r="O994" s="9" t="n"/>
      <c r="P994" s="9">
        <f>IF(COUNTA(A994:L994,O994)=0,"",IFERROR(IF(AND(A994&lt;&gt;"",COUNTIF($A$6:$A$1000,A994)=1,F994&lt;&gt;"",ISNUMBER(Resumo!$H$3),ISNUMBER(B994),B994&gt;=1,B994=INT(B994),B994&lt;=Resumo!$H$3,AND(COUNTIF(Listas!$C$6:$C$105,C994)&gt;=1,C994&lt;&gt;"",COUNTIF(Listas!$A$6:$A$105,G994)=1,G994&lt;&gt;"",OR(H994="A fazer",H994="Em andamento",H994="Aguardando cliente",H994="Aguardando pagamento",H994="Concluído",H994="Cancelado"),OR(I994="Alta",I994="Média",I994="Baixa")),IF(H994="Concluído",AND(ISNUMBER(K994),K994&gt;=B994,K994&lt;=Resumo!$H$3),IF(H994="Cancelado",OR(K994="",AND(ISNUMBER(K994),K994&gt;=B994,K994&lt;=Resumo!$H$3)),K994="")),IF(H994="Cancelado",OR(J994="",AND(ISNUMBER(J994),J994&gt;=B994)),AND(ISNUMBER(J994),J994&gt;=B994)),ISNUMBER(L994),L994&gt;=0),"OK","Revisar dados"),"Revisar dados"))</f>
      </c>
    </row>
    <row r="995">
      <c r="A995" s="13"/>
      <c r="B995" s="33" t="n"/>
      <c r="C995" s="8" t="n"/>
      <c r="D995" s="9" t="n"/>
      <c r="E995" s="10" t="n"/>
      <c r="F995" s="9" t="n"/>
      <c r="G995" s="8" t="n"/>
      <c r="H995" s="8" t="n"/>
      <c r="I995" s="8" t="n"/>
      <c r="J995" s="33" t="n"/>
      <c r="K995" s="33" t="n"/>
      <c r="L995" s="56" t="n"/>
      <c r="M995" s="34">
        <f>IF(P995&lt;&gt;"OK","",IF(H995="Cancelado","",IF(H995="Concluído",K995-B995,Resumo!$H$3-B995)))</f>
      </c>
      <c r="N995" s="13">
        <f>IF(P995="","",IF(P995&lt;&gt;"OK","Revisar dados",IF(H995="Cancelado","Cancelado",IF(H995="Concluído",IF(K995&gt;J995,"Concluído em atraso","Concluído"),IF(J995&lt;Resumo!$H$3,"Atrasado",IF(J995-Resumo!$H$3&lt;=3,"Vence em até 3 dias","No prazo"))))))</f>
      </c>
      <c r="O995" s="9" t="n"/>
      <c r="P995" s="9">
        <f>IF(COUNTA(A995:L995,O995)=0,"",IFERROR(IF(AND(A995&lt;&gt;"",COUNTIF($A$6:$A$1000,A995)=1,F995&lt;&gt;"",ISNUMBER(Resumo!$H$3),ISNUMBER(B995),B995&gt;=1,B995=INT(B995),B995&lt;=Resumo!$H$3,AND(COUNTIF(Listas!$C$6:$C$105,C995)&gt;=1,C995&lt;&gt;"",COUNTIF(Listas!$A$6:$A$105,G995)=1,G995&lt;&gt;"",OR(H995="A fazer",H995="Em andamento",H995="Aguardando cliente",H995="Aguardando pagamento",H995="Concluído",H995="Cancelado"),OR(I995="Alta",I995="Média",I995="Baixa")),IF(H995="Concluído",AND(ISNUMBER(K995),K995&gt;=B995,K995&lt;=Resumo!$H$3),IF(H995="Cancelado",OR(K995="",AND(ISNUMBER(K995),K995&gt;=B995,K995&lt;=Resumo!$H$3)),K995="")),IF(H995="Cancelado",OR(J995="",AND(ISNUMBER(J995),J995&gt;=B995)),AND(ISNUMBER(J995),J995&gt;=B995)),ISNUMBER(L995),L995&gt;=0),"OK","Revisar dados"),"Revisar dados"))</f>
      </c>
    </row>
    <row r="996">
      <c r="A996" s="6"/>
      <c r="B996" s="33" t="n"/>
      <c r="C996" s="8" t="n"/>
      <c r="D996" s="9" t="n"/>
      <c r="E996" s="10" t="n"/>
      <c r="F996" s="9" t="n"/>
      <c r="G996" s="8" t="n"/>
      <c r="H996" s="8" t="n"/>
      <c r="I996" s="8" t="n"/>
      <c r="J996" s="33" t="n"/>
      <c r="K996" s="33" t="n"/>
      <c r="L996" s="56" t="n"/>
      <c r="M996" s="32">
        <f>IF(P996&lt;&gt;"OK","",IF(H996="Cancelado","",IF(H996="Concluído",K996-B996,Resumo!$H$3-B996)))</f>
      </c>
      <c r="N996" s="6">
        <f>IF(P996="","",IF(P996&lt;&gt;"OK","Revisar dados",IF(H996="Cancelado","Cancelado",IF(H996="Concluído",IF(K996&gt;J996,"Concluído em atraso","Concluído"),IF(J996&lt;Resumo!$H$3,"Atrasado",IF(J996-Resumo!$H$3&lt;=3,"Vence em até 3 dias","No prazo"))))))</f>
      </c>
      <c r="O996" s="9" t="n"/>
      <c r="P996" s="9">
        <f>IF(COUNTA(A996:L996,O996)=0,"",IFERROR(IF(AND(A996&lt;&gt;"",COUNTIF($A$6:$A$1000,A996)=1,F996&lt;&gt;"",ISNUMBER(Resumo!$H$3),ISNUMBER(B996),B996&gt;=1,B996=INT(B996),B996&lt;=Resumo!$H$3,AND(COUNTIF(Listas!$C$6:$C$105,C996)&gt;=1,C996&lt;&gt;"",COUNTIF(Listas!$A$6:$A$105,G996)=1,G996&lt;&gt;"",OR(H996="A fazer",H996="Em andamento",H996="Aguardando cliente",H996="Aguardando pagamento",H996="Concluído",H996="Cancelado"),OR(I996="Alta",I996="Média",I996="Baixa")),IF(H996="Concluído",AND(ISNUMBER(K996),K996&gt;=B996,K996&lt;=Resumo!$H$3),IF(H996="Cancelado",OR(K996="",AND(ISNUMBER(K996),K996&gt;=B996,K996&lt;=Resumo!$H$3)),K996="")),IF(H996="Cancelado",OR(J996="",AND(ISNUMBER(J996),J996&gt;=B996)),AND(ISNUMBER(J996),J996&gt;=B996)),ISNUMBER(L996),L996&gt;=0),"OK","Revisar dados"),"Revisar dados"))</f>
      </c>
    </row>
    <row r="997">
      <c r="A997" s="13"/>
      <c r="B997" s="33" t="n"/>
      <c r="C997" s="8" t="n"/>
      <c r="D997" s="9" t="n"/>
      <c r="E997" s="10" t="n"/>
      <c r="F997" s="9" t="n"/>
      <c r="G997" s="8" t="n"/>
      <c r="H997" s="8" t="n"/>
      <c r="I997" s="8" t="n"/>
      <c r="J997" s="33" t="n"/>
      <c r="K997" s="33" t="n"/>
      <c r="L997" s="56" t="n"/>
      <c r="M997" s="34">
        <f>IF(P997&lt;&gt;"OK","",IF(H997="Cancelado","",IF(H997="Concluído",K997-B997,Resumo!$H$3-B997)))</f>
      </c>
      <c r="N997" s="13">
        <f>IF(P997="","",IF(P997&lt;&gt;"OK","Revisar dados",IF(H997="Cancelado","Cancelado",IF(H997="Concluído",IF(K997&gt;J997,"Concluído em atraso","Concluído"),IF(J997&lt;Resumo!$H$3,"Atrasado",IF(J997-Resumo!$H$3&lt;=3,"Vence em até 3 dias","No prazo"))))))</f>
      </c>
      <c r="O997" s="9" t="n"/>
      <c r="P997" s="9">
        <f>IF(COUNTA(A997:L997,O997)=0,"",IFERROR(IF(AND(A997&lt;&gt;"",COUNTIF($A$6:$A$1000,A997)=1,F997&lt;&gt;"",ISNUMBER(Resumo!$H$3),ISNUMBER(B997),B997&gt;=1,B997=INT(B997),B997&lt;=Resumo!$H$3,AND(COUNTIF(Listas!$C$6:$C$105,C997)&gt;=1,C997&lt;&gt;"",COUNTIF(Listas!$A$6:$A$105,G997)=1,G997&lt;&gt;"",OR(H997="A fazer",H997="Em andamento",H997="Aguardando cliente",H997="Aguardando pagamento",H997="Concluído",H997="Cancelado"),OR(I997="Alta",I997="Média",I997="Baixa")),IF(H997="Concluído",AND(ISNUMBER(K997),K997&gt;=B997,K997&lt;=Resumo!$H$3),IF(H997="Cancelado",OR(K997="",AND(ISNUMBER(K997),K997&gt;=B997,K997&lt;=Resumo!$H$3)),K997="")),IF(H997="Cancelado",OR(J997="",AND(ISNUMBER(J997),J997&gt;=B997)),AND(ISNUMBER(J997),J997&gt;=B997)),ISNUMBER(L997),L997&gt;=0),"OK","Revisar dados"),"Revisar dados"))</f>
      </c>
    </row>
    <row r="998">
      <c r="A998" s="6"/>
      <c r="B998" s="33" t="n"/>
      <c r="C998" s="8" t="n"/>
      <c r="D998" s="9" t="n"/>
      <c r="E998" s="10" t="n"/>
      <c r="F998" s="9" t="n"/>
      <c r="G998" s="8" t="n"/>
      <c r="H998" s="8" t="n"/>
      <c r="I998" s="8" t="n"/>
      <c r="J998" s="33" t="n"/>
      <c r="K998" s="33" t="n"/>
      <c r="L998" s="56" t="n"/>
      <c r="M998" s="32">
        <f>IF(P998&lt;&gt;"OK","",IF(H998="Cancelado","",IF(H998="Concluído",K998-B998,Resumo!$H$3-B998)))</f>
      </c>
      <c r="N998" s="6">
        <f>IF(P998="","",IF(P998&lt;&gt;"OK","Revisar dados",IF(H998="Cancelado","Cancelado",IF(H998="Concluído",IF(K998&gt;J998,"Concluído em atraso","Concluído"),IF(J998&lt;Resumo!$H$3,"Atrasado",IF(J998-Resumo!$H$3&lt;=3,"Vence em até 3 dias","No prazo"))))))</f>
      </c>
      <c r="O998" s="9" t="n"/>
      <c r="P998" s="9">
        <f>IF(COUNTA(A998:L998,O998)=0,"",IFERROR(IF(AND(A998&lt;&gt;"",COUNTIF($A$6:$A$1000,A998)=1,F998&lt;&gt;"",ISNUMBER(Resumo!$H$3),ISNUMBER(B998),B998&gt;=1,B998=INT(B998),B998&lt;=Resumo!$H$3,AND(COUNTIF(Listas!$C$6:$C$105,C998)&gt;=1,C998&lt;&gt;"",COUNTIF(Listas!$A$6:$A$105,G998)=1,G998&lt;&gt;"",OR(H998="A fazer",H998="Em andamento",H998="Aguardando cliente",H998="Aguardando pagamento",H998="Concluído",H998="Cancelado"),OR(I998="Alta",I998="Média",I998="Baixa")),IF(H998="Concluído",AND(ISNUMBER(K998),K998&gt;=B998,K998&lt;=Resumo!$H$3),IF(H998="Cancelado",OR(K998="",AND(ISNUMBER(K998),K998&gt;=B998,K998&lt;=Resumo!$H$3)),K998="")),IF(H998="Cancelado",OR(J998="",AND(ISNUMBER(J998),J998&gt;=B998)),AND(ISNUMBER(J998),J998&gt;=B998)),ISNUMBER(L998),L998&gt;=0),"OK","Revisar dados"),"Revisar dados"))</f>
      </c>
    </row>
    <row r="999">
      <c r="A999" s="13"/>
      <c r="B999" s="33" t="n"/>
      <c r="C999" s="8" t="n"/>
      <c r="D999" s="9" t="n"/>
      <c r="E999" s="10" t="n"/>
      <c r="F999" s="9" t="n"/>
      <c r="G999" s="8" t="n"/>
      <c r="H999" s="8" t="n"/>
      <c r="I999" s="8" t="n"/>
      <c r="J999" s="33" t="n"/>
      <c r="K999" s="33" t="n"/>
      <c r="L999" s="56" t="n"/>
      <c r="M999" s="34">
        <f>IF(P999&lt;&gt;"OK","",IF(H999="Cancelado","",IF(H999="Concluído",K999-B999,Resumo!$H$3-B999)))</f>
      </c>
      <c r="N999" s="13">
        <f>IF(P999="","",IF(P999&lt;&gt;"OK","Revisar dados",IF(H999="Cancelado","Cancelado",IF(H999="Concluído",IF(K999&gt;J999,"Concluído em atraso","Concluído"),IF(J999&lt;Resumo!$H$3,"Atrasado",IF(J999-Resumo!$H$3&lt;=3,"Vence em até 3 dias","No prazo"))))))</f>
      </c>
      <c r="O999" s="9" t="n"/>
      <c r="P999" s="9">
        <f>IF(COUNTA(A999:L999,O999)=0,"",IFERROR(IF(AND(A999&lt;&gt;"",COUNTIF($A$6:$A$1000,A999)=1,F999&lt;&gt;"",ISNUMBER(Resumo!$H$3),ISNUMBER(B999),B999&gt;=1,B999=INT(B999),B999&lt;=Resumo!$H$3,AND(COUNTIF(Listas!$C$6:$C$105,C999)&gt;=1,C999&lt;&gt;"",COUNTIF(Listas!$A$6:$A$105,G999)=1,G999&lt;&gt;"",OR(H999="A fazer",H999="Em andamento",H999="Aguardando cliente",H999="Aguardando pagamento",H999="Concluído",H999="Cancelado"),OR(I999="Alta",I999="Média",I999="Baixa")),IF(H999="Concluído",AND(ISNUMBER(K999),K999&gt;=B999,K999&lt;=Resumo!$H$3),IF(H999="Cancelado",OR(K999="",AND(ISNUMBER(K999),K999&gt;=B999,K999&lt;=Resumo!$H$3)),K999="")),IF(H999="Cancelado",OR(J999="",AND(ISNUMBER(J999),J999&gt;=B999)),AND(ISNUMBER(J999),J999&gt;=B999)),ISNUMBER(L999),L999&gt;=0),"OK","Revisar dados"),"Revisar dados"))</f>
      </c>
    </row>
    <row r="1000">
      <c r="A1000" s="6"/>
      <c r="B1000" s="33" t="n"/>
      <c r="C1000" s="8" t="n"/>
      <c r="D1000" s="9" t="n"/>
      <c r="E1000" s="10" t="n"/>
      <c r="F1000" s="9" t="n"/>
      <c r="G1000" s="8" t="n"/>
      <c r="H1000" s="8" t="n"/>
      <c r="I1000" s="8" t="n"/>
      <c r="J1000" s="33" t="n"/>
      <c r="K1000" s="33" t="n"/>
      <c r="L1000" s="56" t="n"/>
      <c r="M1000" s="32">
        <f>IF(P1000&lt;&gt;"OK","",IF(H1000="Cancelado","",IF(H1000="Concluído",K1000-B1000,Resumo!$H$3-B1000)))</f>
      </c>
      <c r="N1000" s="6">
        <f>IF(P1000="","",IF(P1000&lt;&gt;"OK","Revisar dados",IF(H1000="Cancelado","Cancelado",IF(H1000="Concluído",IF(K1000&gt;J1000,"Concluído em atraso","Concluído"),IF(J1000&lt;Resumo!$H$3,"Atrasado",IF(J1000-Resumo!$H$3&lt;=3,"Vence em até 3 dias","No prazo"))))))</f>
      </c>
      <c r="O1000" s="9" t="n"/>
      <c r="P1000" s="9">
        <f>IF(COUNTA(A1000:L1000,O1000)=0,"",IFERROR(IF(AND(A1000&lt;&gt;"",COUNTIF($A$6:$A$1000,A1000)=1,F1000&lt;&gt;"",ISNUMBER(Resumo!$H$3),ISNUMBER(B1000),B1000&gt;=1,B1000=INT(B1000),B1000&lt;=Resumo!$H$3,AND(COUNTIF(Listas!$C$6:$C$105,C1000)&gt;=1,C1000&lt;&gt;"",COUNTIF(Listas!$A$6:$A$105,G1000)=1,G1000&lt;&gt;"",OR(H1000="A fazer",H1000="Em andamento",H1000="Aguardando cliente",H1000="Aguardando pagamento",H1000="Concluído",H1000="Cancelado"),OR(I1000="Alta",I1000="Média",I1000="Baixa")),IF(H1000="Concluído",AND(ISNUMBER(K1000),K1000&gt;=B1000,K1000&lt;=Resumo!$H$3),IF(H1000="Cancelado",OR(K1000="",AND(ISNUMBER(K1000),K1000&gt;=B1000,K1000&lt;=Resumo!$H$3)),K1000="")),IF(H1000="Cancelado",OR(J1000="",AND(ISNUMBER(J1000),J1000&gt;=B1000)),AND(ISNUMBER(J1000),J1000&gt;=B1000)),ISNUMBER(L1000),L1000&gt;=0),"OK","Revisar dados"),"Revisar dados"))</f>
      </c>
    </row>
  </sheetData>
  <autoFilter ref="A5:P1000"/>
  <mergeCells count="1">
    <mergeCell ref="A1:O1"/>
  </mergeCells>
  <conditionalFormatting sqref="H6:H1000">
    <cfRule type="expression" priority="1" dxfId="0">
      <formula>$H6="Concluído"</formula>
    </cfRule>
  </conditionalFormatting>
  <conditionalFormatting sqref="I6:I1000">
    <cfRule type="expression" priority="2" dxfId="1">
      <formula>$I6="Alta"</formula>
    </cfRule>
  </conditionalFormatting>
  <conditionalFormatting sqref="N6:N1000">
    <cfRule type="expression" priority="3" dxfId="0">
      <formula>OR($N6="Concluído",$N6="No prazo")</formula>
    </cfRule>
    <cfRule type="expression" priority="4" dxfId="1">
      <formula>$N6="Atrasado"</formula>
    </cfRule>
    <cfRule type="expression" priority="5" dxfId="2">
      <formula>$N6="Vence em até 3 dias"</formula>
    </cfRule>
  </conditionalFormatting>
  <dataValidations count="4">
    <dataValidation sqref="C6:C1000" showErrorMessage="1" showInputMessage="1" allowBlank="1" type="list">
      <formula1>='Listas'!$C$6:$C$105</formula1>
    </dataValidation>
    <dataValidation sqref="G6:G1000" showErrorMessage="1" showInputMessage="1" allowBlank="1" type="list">
      <formula1>='Listas'!$A$6:$A$105</formula1>
    </dataValidation>
    <dataValidation sqref="H6:H1000" showErrorMessage="1" showInputMessage="1" allowBlank="1" type="list">
      <formula1>='Listas'!$E$6:$E$105</formula1>
    </dataValidation>
    <dataValidation sqref="I6:I1000" showErrorMessage="1" showInputMessage="1" allowBlank="1" type="list">
      <formula1>='Listas'!$D$6:$D$105</formula1>
    </dataValidation>
  </dataValidations>
  <pageMargins left=".25" right=".25" top=".3" bottom=".3" header=".1" footer=".1"/>
  <pageSetup paperSize="9" orientation="landscape" fitToWidth="1" fitToHeight="1"/>
</worksheet>
</file>

<file path=xl/worksheets/sheet2.xml><?xml version="1.0" encoding="utf-8"?>
<worksheet xmlns="http://schemas.openxmlformats.org/spreadsheetml/2006/main" xmlns:ns1="http://schemas.openxmlformats.org/officeDocument/2006/relationships">
  <sheetPr>
    <outlinePr summaryBelow="1" summaryRight="1"/>
    <pageSetUpPr fitToPage="1"/>
  </sheetPr>
  <dimension ref="A1:J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2" customWidth="1" min="3" max="3"/>
    <col width="4" customWidth="1" min="4" max="4"/>
    <col width="4" customWidth="1" min="5" max="5"/>
    <col width="4" customWidth="1" min="6" max="6"/>
    <col width="24" customWidth="1" min="7" max="7"/>
    <col width="31" customWidth="1" min="8" max="8"/>
    <col width="16" customWidth="1" min="9" max="9"/>
    <col width="16" customWidth="1" min="10" max="10"/>
  </cols>
  <sheetData>
    <row r="1" ht="28" customHeight="1">
      <c r="A1" s="1" t="inlineStr">
        <is>
          <t>Resumo gerencial do Kanban</t>
        </is>
      </c>
    </row>
    <row r="2">
      <c r="A2" s="2" t="inlineStr">
        <is>
          <t>Indicadores rápidos para acompanhar volume, prazos, valores e distribuição das atividades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>
      <c r="G3" t="inlineStr">
        <is>
          <t>Data de referência</t>
        </is>
      </c>
      <c r="H3" s="31">
        <v>46314</v>
      </c>
    </row>
    <row r="4">
      <c r="A4" s="15" t="inlineStr">
        <is>
          <t>Indicadores operacionais</t>
        </is>
      </c>
      <c r="B4" s="16" t="n"/>
      <c r="G4" s="15" t="inlineStr">
        <is>
          <t>Consulta de responsável</t>
        </is>
      </c>
      <c r="H4" s="16" t="n"/>
    </row>
    <row r="5" ht="34" customHeight="1">
      <c r="A5" s="5" t="inlineStr">
        <is>
          <t>Indicador</t>
        </is>
      </c>
      <c r="B5" s="5" t="inlineStr">
        <is>
          <t>Valor</t>
        </is>
      </c>
      <c r="C5" s="35"/>
      <c r="G5" s="17" t="inlineStr">
        <is>
          <t>Responsável</t>
        </is>
      </c>
      <c r="H5" s="9" t="inlineStr"/>
    </row>
    <row r="6" ht="34" customHeight="1">
      <c r="A6" s="18" t="inlineStr">
        <is>
          <t>Cartões válidos</t>
        </is>
      </c>
      <c r="B6" s="37">
        <f>COUNTIF(Kanban!$P$6:$P$1000,"OK")</f>
      </c>
      <c r="C6" s="35"/>
      <c r="G6" s="17" t="inlineStr">
        <is>
          <t>E-mail encontrado</t>
        </is>
      </c>
      <c r="H6" s="20">
        <f>IF(H5="","",IF(COUNTIF(Listas!$A$6:$A$105,H5)=1,IFERROR(VLOOKUP(H5,Listas!$A$6:$B$105,2,FALSE),"Revisar cadastro"),"Revisar cadastro"))</f>
      </c>
    </row>
    <row r="7" ht="34" customHeight="1">
      <c r="A7" s="17" t="inlineStr">
        <is>
          <t>Total de atividades concluídas</t>
        </is>
      </c>
      <c r="B7" s="38">
        <f>COUNTIFS(Kanban!$P$6:$P$1000,"OK",Kanban!$H$6:$H$1000,"Concluído")</f>
      </c>
      <c r="C7" s="35"/>
    </row>
    <row r="8" ht="34" customHeight="1">
      <c r="A8" s="18" t="inlineStr">
        <is>
          <t>Total de atividades atrasadas</t>
        </is>
      </c>
      <c r="B8" s="37">
        <f>COUNTIF(Kanban!$N$6:$N$1000,"Atrasado")</f>
      </c>
      <c r="C8" s="35"/>
      <c r="G8" s="4" t="inlineStr">
        <is>
          <t>Selecione um responsável para consultar o e-mail cadastrado.</t>
        </is>
      </c>
    </row>
    <row r="9" ht="34" customHeight="1">
      <c r="A9" s="17" t="inlineStr">
        <is>
          <t>Valor relacionado sem cancelados</t>
        </is>
      </c>
      <c r="B9" s="57">
        <f>SUMIFS(Kanban!$L$6:$L$1000,Kanban!$P$6:$P$1000,"OK",Kanban!$H$6:$H$1000,"&lt;&gt;Cancelado")</f>
      </c>
      <c r="C9" s="35"/>
    </row>
    <row r="10" ht="34" customHeight="1">
      <c r="A10" s="18" t="inlineStr">
        <is>
          <t>Valor em atividades concluídas</t>
        </is>
      </c>
      <c r="B10" s="58">
        <f>SUMIFS(Kanban!$L$6:$L$1000,Kanban!$P$6:$P$1000,"OK",Kanban!$H$6:$H$1000,"Concluído")</f>
      </c>
      <c r="C10" s="35"/>
    </row>
    <row r="11" ht="34" customHeight="1">
      <c r="A11" s="17" t="inlineStr">
        <is>
          <t>Dias médios de atividades abertas</t>
        </is>
      </c>
      <c r="B11" s="60">
        <f>IFERROR(AVERAGEIFS(Kanban!$M$6:$M$1000,Kanban!$P$6:$P$1000,"OK",Kanban!$H$6:$H$1000,"&lt;&gt;Concluído",Kanban!$H$6:$H$1000,"&lt;&gt;Cancelado"),0)</f>
      </c>
      <c r="C11" s="35"/>
    </row>
    <row r="12" ht="34" customHeight="1">
      <c r="A12" t="inlineStr" s="18">
        <is>
          <t>Linhas a revisar</t>
        </is>
      </c>
      <c r="B12" s="37">
        <f>COUNTIF(Kanban!$P$6:$P$1000,"Revisar dados")</f>
      </c>
      <c r="C12" s="35"/>
    </row>
    <row r="13" ht="34" customHeight="1">
      <c r="A13" s="15" t="inlineStr">
        <is>
          <t>Distribuição por status</t>
        </is>
      </c>
      <c r="B13" s="42" t="n"/>
      <c r="C13" s="42" t="n"/>
    </row>
    <row r="14" ht="50" customHeight="1">
      <c r="A14" s="5" t="inlineStr">
        <is>
          <t>Status</t>
        </is>
      </c>
      <c r="B14" s="5" t="inlineStr">
        <is>
          <t>Quantidade</t>
        </is>
      </c>
      <c r="C14" s="5" t="inlineStr">
        <is>
          <t>Valor relacionado</t>
        </is>
      </c>
    </row>
    <row r="15" ht="34" customHeight="1">
      <c r="A15" s="25" t="inlineStr">
        <is>
          <t>A fazer</t>
        </is>
      </c>
      <c r="B15" s="37">
        <f>COUNTIFS(Kanban!$P$6:$P$1000,"OK",Kanban!$H$6:$H$1000,A15)</f>
      </c>
      <c r="C15" s="58">
        <f>SUMIFS(Kanban!$L$6:$L$1000,Kanban!$P$6:$P$1000,"OK",Kanban!$H$6:$H$1000,A15)</f>
      </c>
    </row>
    <row r="16" ht="34" customHeight="1">
      <c r="A16" s="20" t="inlineStr">
        <is>
          <t>Em andamento</t>
        </is>
      </c>
      <c r="B16" s="38">
        <f>COUNTIFS(Kanban!$P$6:$P$1000,"OK",Kanban!$H$6:$H$1000,A16)</f>
      </c>
      <c r="C16" s="57">
        <f>SUMIFS(Kanban!$L$6:$L$1000,Kanban!$P$6:$P$1000,"OK",Kanban!$H$6:$H$1000,A16)</f>
      </c>
    </row>
    <row r="17" ht="34" customHeight="1">
      <c r="A17" s="25" t="inlineStr">
        <is>
          <t>Aguardando cliente</t>
        </is>
      </c>
      <c r="B17" s="37">
        <f>COUNTIFS(Kanban!$P$6:$P$1000,"OK",Kanban!$H$6:$H$1000,A17)</f>
      </c>
      <c r="C17" s="58">
        <f>SUMIFS(Kanban!$L$6:$L$1000,Kanban!$P$6:$P$1000,"OK",Kanban!$H$6:$H$1000,A17)</f>
      </c>
    </row>
    <row r="18" ht="34" customHeight="1">
      <c r="A18" s="20" t="inlineStr">
        <is>
          <t>Aguardando pagamento</t>
        </is>
      </c>
      <c r="B18" s="38">
        <f>COUNTIFS(Kanban!$P$6:$P$1000,"OK",Kanban!$H$6:$H$1000,A18)</f>
      </c>
      <c r="C18" s="57">
        <f>SUMIFS(Kanban!$L$6:$L$1000,Kanban!$P$6:$P$1000,"OK",Kanban!$H$6:$H$1000,A18)</f>
      </c>
    </row>
    <row r="19" ht="34" customHeight="1">
      <c r="A19" s="25" t="inlineStr">
        <is>
          <t>Concluído</t>
        </is>
      </c>
      <c r="B19" s="37">
        <f>COUNTIFS(Kanban!$P$6:$P$1000,"OK",Kanban!$H$6:$H$1000,A19)</f>
      </c>
      <c r="C19" s="58">
        <f>SUMIFS(Kanban!$L$6:$L$1000,Kanban!$P$6:$P$1000,"OK",Kanban!$H$6:$H$1000,A19)</f>
      </c>
    </row>
    <row r="20" ht="34" customHeight="1">
      <c r="A20" s="20" t="inlineStr">
        <is>
          <t>Cancelado</t>
        </is>
      </c>
      <c r="B20" s="38">
        <f>COUNTIFS(Kanban!$P$6:$P$1000,"OK",Kanban!$H$6:$H$1000,A20)</f>
      </c>
      <c r="C20" s="57">
        <f>SUMIFS(Kanban!$L$6:$L$1000,Kanban!$P$6:$P$1000,"OK",Kanban!$H$6:$H$1000,A20)</f>
      </c>
    </row>
    <row r="21" ht="34" customHeight="1">
      <c r="A21" s="35"/>
      <c r="B21" s="35"/>
      <c r="C21" s="35"/>
    </row>
    <row r="22" ht="34" customHeight="1">
      <c r="A22" t="inlineStr" s="18">
        <is>
          <t>Atividades abertas</t>
        </is>
      </c>
      <c r="B22" s="37">
        <f>COUNTIFS(Kanban!$P$6:$P$1000,"OK",Kanban!$H$6:$H$1000,"&lt;&gt;Concluído",Kanban!$H$6:$H$1000,"&lt;&gt;Cancelado")</f>
      </c>
      <c r="C22" s="35"/>
    </row>
    <row r="23" ht="34" customHeight="1">
      <c r="A23" t="inlineStr" s="18">
        <is>
          <t>Valor em atividades abertas</t>
        </is>
      </c>
      <c r="B23" s="58">
        <f>SUMIFS(Kanban!$L$6:$L$1000,Kanban!$P$6:$P$1000,"OK",Kanban!$H$6:$H$1000,"&lt;&gt;Concluído",Kanban!$H$6:$H$1000,"&lt;&gt;Cancelado")</f>
      </c>
      <c r="C23" s="35"/>
    </row>
    <row r="24" ht="34" customHeight="1">
      <c r="A24" t="inlineStr" s="18">
        <is>
          <t>Concluídas após o prazo</t>
        </is>
      </c>
      <c r="B24" s="37">
        <f>COUNTIF(Kanban!$N$6:$N$1000,"Concluído em atraso")</f>
      </c>
      <c r="C24" s="35"/>
    </row>
  </sheetData>
  <mergeCells count="1">
    <mergeCell ref="A1:J1"/>
  </mergeCells>
  <dataValidations count="1">
    <dataValidation sqref="H5" showErrorMessage="1" showInputMessage="1" allowBlank="1" type="list">
      <formula1>='Listas'!$A$6:$A$105</formula1>
    </dataValidation>
  </dataValidations>
  <pageMargins left=".25" right=".25" top=".3" bottom=".3" header=".1" footer=".1"/>
  <pageSetup paperSize="9" orientation="landscape" fitToWidth="1" fitToHeight="1"/>
  <drawing ns1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31" customWidth="1" min="2" max="2"/>
    <col width="22" customWidth="1" min="3" max="3"/>
    <col width="14" customWidth="1" min="4" max="4"/>
    <col width="25" customWidth="1" min="5" max="5"/>
    <col width="20" customWidth="1" min="6" max="6"/>
  </cols>
  <sheetData>
    <row r="1" ht="28" customHeight="1">
      <c r="A1" s="1" t="inlineStr">
        <is>
          <t>Listas de apoio e consultas</t>
        </is>
      </c>
    </row>
    <row r="2">
      <c r="A2" s="2" t="inlineStr">
        <is>
          <t>Cadastre ou ajuste opções utilizadas nas listas suspensas da aba Kanban</t>
        </is>
      </c>
      <c r="B2" s="3" t="n"/>
      <c r="C2" s="3" t="n"/>
      <c r="D2" s="3" t="n"/>
      <c r="E2" s="3" t="n"/>
      <c r="F2" s="3" t="n"/>
    </row>
    <row r="3"/>
    <row r="4"/>
    <row r="5">
      <c r="A5" s="5" t="inlineStr">
        <is>
          <t>Responsável</t>
        </is>
      </c>
      <c r="B5" s="5" t="inlineStr">
        <is>
          <t>E-mail</t>
        </is>
      </c>
      <c r="C5" s="5" t="inlineStr">
        <is>
          <t>Tipo de atividade</t>
        </is>
      </c>
      <c r="D5" s="5" t="inlineStr">
        <is>
          <t>Prioridade</t>
        </is>
      </c>
      <c r="E5" s="5" t="inlineStr">
        <is>
          <t>Status</t>
        </is>
      </c>
      <c r="F5" s="5" t="inlineStr">
        <is>
          <t>Categoria</t>
        </is>
      </c>
    </row>
    <row r="6">
      <c r="A6" s="9" t="inlineStr">
        <is>
          <t>Mariana Souza</t>
        </is>
      </c>
      <c r="B6" s="9" t="inlineStr">
        <is>
          <t>responsavel1@example.com</t>
        </is>
      </c>
      <c r="C6" s="9" t="inlineStr">
        <is>
          <t>Financeiro</t>
        </is>
      </c>
      <c r="D6" s="9" t="inlineStr">
        <is>
          <t>Alta</t>
        </is>
      </c>
      <c r="E6" s="9" t="inlineStr">
        <is>
          <t>A fazer</t>
        </is>
      </c>
      <c r="F6" s="25" t="inlineStr">
        <is>
          <t>Financeiro</t>
        </is>
      </c>
    </row>
    <row r="7">
      <c r="A7" s="9" t="inlineStr">
        <is>
          <t>Rafael Lima</t>
        </is>
      </c>
      <c r="B7" s="9" t="inlineStr">
        <is>
          <t>responsavel2@example.com</t>
        </is>
      </c>
      <c r="C7" s="9" t="inlineStr">
        <is>
          <t>Vendas</t>
        </is>
      </c>
      <c r="D7" s="9" t="inlineStr">
        <is>
          <t>Média</t>
        </is>
      </c>
      <c r="E7" s="9" t="inlineStr">
        <is>
          <t>Em andamento</t>
        </is>
      </c>
      <c r="F7" s="9" t="inlineStr">
        <is>
          <t>Vendas</t>
        </is>
      </c>
    </row>
    <row r="8">
      <c r="A8" s="9" t="inlineStr">
        <is>
          <t>Juliana Alves</t>
        </is>
      </c>
      <c r="B8" s="9" t="inlineStr">
        <is>
          <t>responsavel3@example.com</t>
        </is>
      </c>
      <c r="C8" s="9" t="inlineStr">
        <is>
          <t>Atendimento</t>
        </is>
      </c>
      <c r="D8" s="9" t="inlineStr">
        <is>
          <t>Baixa</t>
        </is>
      </c>
      <c r="E8" s="9" t="inlineStr">
        <is>
          <t>Aguardando cliente</t>
        </is>
      </c>
      <c r="F8" s="25" t="inlineStr">
        <is>
          <t>Atendimento</t>
        </is>
      </c>
    </row>
    <row r="9">
      <c r="A9" s="9" t="inlineStr">
        <is>
          <t>Pedro Henrique</t>
        </is>
      </c>
      <c r="B9" s="9" t="inlineStr">
        <is>
          <t>responsavel4@example.com</t>
        </is>
      </c>
      <c r="C9" s="9" t="inlineStr">
        <is>
          <t>Estoque</t>
        </is>
      </c>
      <c r="D9" s="9" t="n"/>
      <c r="E9" s="9" t="inlineStr">
        <is>
          <t>Aguardando pagamento</t>
        </is>
      </c>
      <c r="F9" s="9" t="inlineStr">
        <is>
          <t>Estoque</t>
        </is>
      </c>
    </row>
    <row r="10">
      <c r="A10" s="9" t="inlineStr">
        <is>
          <t>Carla Mendes</t>
        </is>
      </c>
      <c r="B10" s="9" t="inlineStr">
        <is>
          <t>responsavel5@example.com</t>
        </is>
      </c>
      <c r="C10" s="9" t="inlineStr">
        <is>
          <t>Fiscal</t>
        </is>
      </c>
      <c r="D10" s="9" t="n"/>
      <c r="E10" s="9" t="inlineStr">
        <is>
          <t>Concluído</t>
        </is>
      </c>
      <c r="F10" s="25" t="inlineStr">
        <is>
          <t>Fiscal</t>
        </is>
      </c>
    </row>
    <row r="11">
      <c r="A11" s="9" t="inlineStr">
        <is>
          <t>Lucas Ferreira</t>
        </is>
      </c>
      <c r="B11" s="9" t="inlineStr">
        <is>
          <t>responsavel6@example.com</t>
        </is>
      </c>
      <c r="C11" s="9" t="inlineStr">
        <is>
          <t>Administrativo</t>
        </is>
      </c>
      <c r="D11" s="9" t="n"/>
      <c r="E11" s="9" t="inlineStr">
        <is>
          <t>Cancelado</t>
        </is>
      </c>
      <c r="F11" s="9" t="inlineStr">
        <is>
          <t>Administrativo</t>
        </is>
      </c>
    </row>
    <row r="12">
      <c r="A12" s="9" t="inlineStr">
        <is>
          <t>Ana Clara</t>
        </is>
      </c>
      <c r="B12" s="9" t="inlineStr">
        <is>
          <t>responsavel7@example.com</t>
        </is>
      </c>
      <c r="C12" s="9" t="inlineStr">
        <is>
          <t>Operacional</t>
        </is>
      </c>
      <c r="D12" s="9" t="n"/>
      <c r="E12" s="9" t="n"/>
      <c r="F12" s="25" t="inlineStr">
        <is>
          <t>Operacional</t>
        </is>
      </c>
    </row>
    <row r="13">
      <c r="A13" s="9" t="inlineStr">
        <is>
          <t>João Victor</t>
        </is>
      </c>
      <c r="B13" s="9" t="inlineStr">
        <is>
          <t>responsavel8@example.com</t>
        </is>
      </c>
      <c r="C13" s="9" t="inlineStr">
        <is>
          <t>Comercial</t>
        </is>
      </c>
      <c r="D13" s="9" t="n"/>
      <c r="E13" s="9" t="n"/>
      <c r="F13" s="9" t="inlineStr">
        <is>
          <t>Comercial</t>
        </is>
      </c>
    </row>
    <row r="14">
      <c r="A14" s="9" t="inlineStr">
        <is>
          <t>Beatriz Nunes</t>
        </is>
      </c>
      <c r="B14" s="9" t="inlineStr">
        <is>
          <t>responsavel9@example.com</t>
        </is>
      </c>
      <c r="C14" s="9" t="inlineStr">
        <is>
          <t>Cobrança</t>
        </is>
      </c>
      <c r="D14" s="9" t="n"/>
      <c r="E14" s="9" t="n"/>
      <c r="F14" s="25" t="inlineStr">
        <is>
          <t>Cobrança</t>
        </is>
      </c>
    </row>
    <row r="15">
      <c r="A15" s="9" t="inlineStr">
        <is>
          <t>Diego Martins</t>
        </is>
      </c>
      <c r="B15" s="9" t="inlineStr">
        <is>
          <t>responsavel10@example.com</t>
        </is>
      </c>
      <c r="C15" s="9" t="inlineStr">
        <is>
          <t>Documentação</t>
        </is>
      </c>
      <c r="D15" s="9" t="n"/>
      <c r="E15" s="9" t="n"/>
      <c r="F15" s="9" t="inlineStr">
        <is>
          <t>Documentação</t>
        </is>
      </c>
    </row>
    <row r="16">
      <c r="A16" s="9" t="n"/>
      <c r="B16" s="9" t="n"/>
      <c r="C16" s="9" t="n"/>
      <c r="D16" s="9" t="n"/>
      <c r="E16" s="9" t="n"/>
      <c r="F16" s="25" t="n"/>
    </row>
    <row r="17">
      <c r="A17" s="9" t="n"/>
      <c r="B17" s="9" t="n"/>
      <c r="C17" s="9" t="n"/>
      <c r="D17" s="9" t="n"/>
      <c r="E17" s="9" t="n"/>
      <c r="F17" s="9" t="n"/>
    </row>
    <row r="18">
      <c r="A18" s="9" t="n"/>
      <c r="B18" s="9" t="n"/>
      <c r="C18" s="9" t="n"/>
      <c r="D18" s="9" t="n"/>
      <c r="E18" s="9" t="n"/>
      <c r="F18" s="25" t="n"/>
    </row>
    <row r="19">
      <c r="A19" s="9" t="n"/>
      <c r="B19" s="9" t="n"/>
      <c r="C19" s="9" t="n"/>
      <c r="D19" s="9" t="n"/>
      <c r="E19" s="9" t="n"/>
      <c r="F19" s="9" t="n"/>
    </row>
    <row r="20">
      <c r="A20" s="9" t="n"/>
      <c r="B20" s="9" t="n"/>
      <c r="C20" s="9" t="n"/>
      <c r="D20" s="9" t="n"/>
      <c r="E20" s="9" t="n"/>
      <c r="F20" s="25" t="n"/>
    </row>
    <row r="21">
      <c r="A21" s="9" t="n"/>
      <c r="B21" s="9" t="n"/>
      <c r="C21" s="9" t="n"/>
      <c r="D21" s="9" t="n"/>
      <c r="E21" s="9" t="n"/>
      <c r="F21" s="9" t="n"/>
    </row>
    <row r="22">
      <c r="A22" s="9" t="n"/>
      <c r="B22" s="9" t="n"/>
      <c r="C22" s="9" t="n"/>
      <c r="D22" s="9" t="n"/>
      <c r="E22" s="9" t="n"/>
      <c r="F22" s="25" t="n"/>
    </row>
    <row r="23">
      <c r="A23" s="9" t="n"/>
      <c r="B23" s="9" t="n"/>
      <c r="C23" s="9" t="n"/>
      <c r="D23" s="9" t="n"/>
      <c r="E23" s="9" t="n"/>
      <c r="F23" s="9" t="n"/>
    </row>
    <row r="24">
      <c r="A24" s="9" t="n"/>
      <c r="B24" s="9" t="n"/>
      <c r="C24" s="9" t="n"/>
      <c r="D24" s="9" t="n"/>
      <c r="E24" s="9" t="n"/>
      <c r="F24" s="25" t="n"/>
    </row>
    <row r="25">
      <c r="A25" s="9" t="n"/>
      <c r="B25" s="9" t="n"/>
      <c r="C25" s="9" t="n"/>
      <c r="D25" s="9" t="n"/>
      <c r="E25" s="9" t="n"/>
      <c r="F25" s="9" t="n"/>
    </row>
    <row r="26">
      <c r="A26" s="9" t="n"/>
      <c r="B26" s="9" t="n"/>
      <c r="C26" s="9" t="n"/>
      <c r="D26" s="9" t="n"/>
      <c r="E26" s="9" t="n"/>
      <c r="F26" s="25" t="n"/>
    </row>
    <row r="27">
      <c r="A27" s="9" t="n"/>
      <c r="B27" s="9" t="n"/>
      <c r="C27" s="9" t="n"/>
      <c r="D27" s="9" t="n"/>
      <c r="E27" s="9" t="n"/>
      <c r="F27" s="9" t="n"/>
    </row>
    <row r="28">
      <c r="A28" s="9" t="n"/>
      <c r="B28" s="9" t="n"/>
      <c r="C28" s="9" t="n"/>
      <c r="D28" s="9" t="n"/>
      <c r="E28" s="9" t="n"/>
      <c r="F28" s="25" t="n"/>
    </row>
    <row r="29">
      <c r="A29" s="9" t="n"/>
      <c r="B29" s="9" t="n"/>
      <c r="C29" s="9" t="n"/>
      <c r="D29" s="9" t="n"/>
      <c r="E29" s="9" t="n"/>
      <c r="F29" s="9" t="n"/>
    </row>
    <row r="30">
      <c r="A30" s="9" t="n"/>
      <c r="B30" s="9" t="n"/>
      <c r="C30" s="9" t="n"/>
      <c r="D30" s="9" t="n"/>
      <c r="E30" s="9" t="n"/>
      <c r="F30" s="25" t="n"/>
    </row>
    <row r="31">
      <c r="A31" s="9" t="n"/>
      <c r="B31" s="9" t="n"/>
      <c r="C31" s="9" t="n"/>
      <c r="D31" s="9" t="n"/>
      <c r="E31" s="9" t="n"/>
      <c r="F31" s="9" t="n"/>
    </row>
    <row r="32">
      <c r="A32" s="9" t="n"/>
      <c r="B32" s="9" t="n"/>
      <c r="C32" s="9" t="n"/>
      <c r="D32" s="9" t="n"/>
      <c r="E32" s="9" t="n"/>
      <c r="F32" s="25" t="n"/>
    </row>
    <row r="33">
      <c r="A33" s="9" t="n"/>
      <c r="B33" s="9" t="n"/>
      <c r="C33" s="9" t="n"/>
      <c r="D33" s="9" t="n"/>
      <c r="E33" s="9" t="n"/>
      <c r="F33" s="9" t="n"/>
    </row>
    <row r="34">
      <c r="A34" s="9" t="n"/>
      <c r="B34" s="9" t="n"/>
      <c r="C34" s="9" t="n"/>
      <c r="D34" s="9" t="n"/>
      <c r="E34" s="9" t="n"/>
      <c r="F34" s="25" t="n"/>
    </row>
    <row r="35">
      <c r="A35" s="9" t="n"/>
      <c r="B35" s="9" t="n"/>
      <c r="C35" s="9" t="n"/>
      <c r="D35" s="9" t="n"/>
      <c r="E35" s="9" t="n"/>
      <c r="F35" s="9" t="n"/>
    </row>
    <row r="36">
      <c r="A36" s="9" t="n"/>
      <c r="B36" s="9" t="n"/>
      <c r="C36" s="9" t="n"/>
      <c r="D36" s="9" t="n"/>
      <c r="E36" s="9" t="n"/>
      <c r="F36" s="25" t="n"/>
    </row>
    <row r="37">
      <c r="A37" s="9" t="n"/>
      <c r="B37" s="9" t="n"/>
      <c r="C37" s="9" t="n"/>
      <c r="D37" s="9" t="n"/>
      <c r="E37" s="9" t="n"/>
      <c r="F37" s="9" t="n"/>
    </row>
    <row r="38">
      <c r="A38" s="9" t="n"/>
      <c r="B38" s="9" t="n"/>
      <c r="C38" s="9" t="n"/>
      <c r="D38" s="9" t="n"/>
      <c r="E38" s="9" t="n"/>
      <c r="F38" s="25" t="n"/>
    </row>
    <row r="39">
      <c r="A39" s="9" t="n"/>
      <c r="B39" s="9" t="n"/>
      <c r="C39" s="9" t="n"/>
      <c r="D39" s="9" t="n"/>
      <c r="E39" s="9" t="n"/>
      <c r="F39" s="9" t="n"/>
    </row>
    <row r="40">
      <c r="A40" s="9" t="n"/>
      <c r="B40" s="9" t="n"/>
      <c r="C40" s="9" t="n"/>
      <c r="D40" s="9" t="n"/>
      <c r="E40" s="9" t="n"/>
      <c r="F40" s="25" t="n"/>
    </row>
    <row r="41">
      <c r="A41" s="9" t="n"/>
      <c r="B41" s="9" t="n"/>
      <c r="C41" s="9" t="n"/>
      <c r="D41" s="9" t="n"/>
      <c r="E41" s="9" t="n"/>
      <c r="F41" s="9" t="n"/>
    </row>
    <row r="42">
      <c r="A42" s="9" t="n"/>
      <c r="B42" s="9" t="n"/>
      <c r="C42" s="9" t="n"/>
      <c r="D42" s="9" t="n"/>
      <c r="E42" s="9" t="n"/>
      <c r="F42" s="25" t="n"/>
    </row>
    <row r="43">
      <c r="A43" s="9" t="n"/>
      <c r="B43" s="9" t="n"/>
      <c r="C43" s="9" t="n"/>
      <c r="D43" s="9" t="n"/>
      <c r="E43" s="9" t="n"/>
      <c r="F43" s="9" t="n"/>
    </row>
    <row r="44">
      <c r="A44" s="9" t="n"/>
      <c r="B44" s="9" t="n"/>
      <c r="C44" s="9" t="n"/>
      <c r="D44" s="9" t="n"/>
      <c r="E44" s="9" t="n"/>
      <c r="F44" s="25" t="n"/>
    </row>
    <row r="45">
      <c r="A45" s="9" t="n"/>
      <c r="B45" s="9" t="n"/>
      <c r="C45" s="9" t="n"/>
      <c r="D45" s="9" t="n"/>
      <c r="E45" s="9" t="n"/>
      <c r="F45" s="9" t="n"/>
    </row>
    <row r="46">
      <c r="A46" s="9" t="n"/>
      <c r="B46" s="9" t="n"/>
      <c r="C46" s="9" t="n"/>
      <c r="D46" s="9" t="n"/>
      <c r="E46" s="9" t="n"/>
      <c r="F46" s="25" t="n"/>
    </row>
    <row r="47">
      <c r="A47" s="9" t="n"/>
      <c r="B47" s="9" t="n"/>
      <c r="C47" s="9" t="n"/>
      <c r="D47" s="9" t="n"/>
      <c r="E47" s="9" t="n"/>
      <c r="F47" s="9" t="n"/>
    </row>
    <row r="48">
      <c r="A48" s="9" t="n"/>
      <c r="B48" s="9" t="n"/>
      <c r="C48" s="9" t="n"/>
      <c r="D48" s="9" t="n"/>
      <c r="E48" s="9" t="n"/>
      <c r="F48" s="25" t="n"/>
    </row>
    <row r="49">
      <c r="A49" s="9" t="n"/>
      <c r="B49" s="9" t="n"/>
      <c r="C49" s="9" t="n"/>
      <c r="D49" s="9" t="n"/>
      <c r="E49" s="9" t="n"/>
      <c r="F49" s="9" t="n"/>
    </row>
    <row r="50">
      <c r="A50" s="9" t="n"/>
      <c r="B50" s="9" t="n"/>
      <c r="C50" s="9" t="n"/>
      <c r="D50" s="9" t="n"/>
      <c r="E50" s="9" t="n"/>
      <c r="F50" s="25" t="n"/>
    </row>
    <row r="51">
      <c r="A51" s="9" t="n"/>
      <c r="B51" s="9" t="n"/>
      <c r="C51" s="9" t="n"/>
      <c r="D51" s="9" t="n"/>
      <c r="E51" s="9" t="n"/>
      <c r="F51" s="9" t="n"/>
    </row>
    <row r="52">
      <c r="A52" s="9" t="n"/>
      <c r="B52" s="9" t="n"/>
      <c r="C52" s="9" t="n"/>
      <c r="D52" s="9" t="n"/>
      <c r="E52" s="9" t="n"/>
      <c r="F52" s="25" t="n"/>
    </row>
    <row r="53">
      <c r="A53" s="9" t="n"/>
      <c r="B53" s="9" t="n"/>
      <c r="C53" s="9" t="n"/>
      <c r="D53" s="9" t="n"/>
      <c r="E53" s="9" t="n"/>
      <c r="F53" s="9" t="n"/>
    </row>
    <row r="54">
      <c r="A54" s="9" t="n"/>
      <c r="B54" s="9" t="n"/>
      <c r="C54" s="9" t="n"/>
      <c r="D54" s="9" t="n"/>
      <c r="E54" s="9" t="n"/>
      <c r="F54" s="25" t="n"/>
    </row>
    <row r="55">
      <c r="A55" s="9" t="n"/>
      <c r="B55" s="9" t="n"/>
      <c r="C55" s="9" t="n"/>
      <c r="D55" s="9" t="n"/>
      <c r="E55" s="9" t="n"/>
      <c r="F55" s="9" t="n"/>
    </row>
    <row r="56">
      <c r="A56" s="9" t="n"/>
      <c r="B56" s="9" t="n"/>
      <c r="C56" s="9" t="n"/>
      <c r="D56" s="9" t="n"/>
      <c r="E56" s="9" t="n"/>
      <c r="F56" s="25" t="n"/>
    </row>
    <row r="57">
      <c r="A57" s="9" t="n"/>
      <c r="B57" s="9" t="n"/>
      <c r="C57" s="9" t="n"/>
      <c r="D57" s="9" t="n"/>
      <c r="E57" s="9" t="n"/>
      <c r="F57" s="9" t="n"/>
    </row>
    <row r="58">
      <c r="A58" s="9" t="n"/>
      <c r="B58" s="9" t="n"/>
      <c r="C58" s="9" t="n"/>
      <c r="D58" s="9" t="n"/>
      <c r="E58" s="9" t="n"/>
      <c r="F58" s="25" t="n"/>
    </row>
    <row r="59">
      <c r="A59" s="9" t="n"/>
      <c r="B59" s="9" t="n"/>
      <c r="C59" s="9" t="n"/>
      <c r="D59" s="9" t="n"/>
      <c r="E59" s="9" t="n"/>
      <c r="F59" s="9" t="n"/>
    </row>
    <row r="60">
      <c r="A60" s="9" t="n"/>
      <c r="B60" s="9" t="n"/>
      <c r="C60" s="9" t="n"/>
      <c r="D60" s="9" t="n"/>
      <c r="E60" s="9" t="n"/>
      <c r="F60" s="25" t="n"/>
    </row>
    <row r="61">
      <c r="A61" s="9" t="n"/>
      <c r="B61" s="9" t="n"/>
      <c r="C61" s="9" t="n"/>
      <c r="D61" s="9" t="n"/>
      <c r="E61" s="9" t="n"/>
      <c r="F61" s="9" t="n"/>
    </row>
    <row r="62">
      <c r="A62" s="9" t="n"/>
      <c r="B62" s="9" t="n"/>
      <c r="C62" s="9" t="n"/>
      <c r="D62" s="9" t="n"/>
      <c r="E62" s="9" t="n"/>
      <c r="F62" s="25" t="n"/>
    </row>
    <row r="63">
      <c r="A63" s="9" t="n"/>
      <c r="B63" s="9" t="n"/>
      <c r="C63" s="9" t="n"/>
      <c r="D63" s="9" t="n"/>
      <c r="E63" s="9" t="n"/>
      <c r="F63" s="9" t="n"/>
    </row>
    <row r="64">
      <c r="A64" s="9" t="n"/>
      <c r="B64" s="9" t="n"/>
      <c r="C64" s="9" t="n"/>
      <c r="D64" s="9" t="n"/>
      <c r="E64" s="9" t="n"/>
      <c r="F64" s="25" t="n"/>
    </row>
    <row r="65">
      <c r="A65" s="9" t="n"/>
      <c r="B65" s="9" t="n"/>
      <c r="C65" s="9" t="n"/>
      <c r="D65" s="9" t="n"/>
      <c r="E65" s="9" t="n"/>
      <c r="F65" s="9" t="n"/>
    </row>
    <row r="66">
      <c r="A66" s="9" t="n"/>
      <c r="B66" s="9" t="n"/>
      <c r="C66" s="9" t="n"/>
      <c r="D66" s="9" t="n"/>
      <c r="E66" s="9" t="n"/>
      <c r="F66" s="25" t="n"/>
    </row>
    <row r="67">
      <c r="A67" s="9" t="n"/>
      <c r="B67" s="9" t="n"/>
      <c r="C67" s="9" t="n"/>
      <c r="D67" s="9" t="n"/>
      <c r="E67" s="9" t="n"/>
      <c r="F67" s="9" t="n"/>
    </row>
    <row r="68">
      <c r="A68" s="9" t="n"/>
      <c r="B68" s="9" t="n"/>
      <c r="C68" s="9" t="n"/>
      <c r="D68" s="9" t="n"/>
      <c r="E68" s="9" t="n"/>
      <c r="F68" s="25" t="n"/>
    </row>
    <row r="69">
      <c r="A69" s="9" t="n"/>
      <c r="B69" s="9" t="n"/>
      <c r="C69" s="9" t="n"/>
      <c r="D69" s="9" t="n"/>
      <c r="E69" s="9" t="n"/>
      <c r="F69" s="9" t="n"/>
    </row>
    <row r="70">
      <c r="A70" s="9" t="n"/>
      <c r="B70" s="9" t="n"/>
      <c r="C70" s="9" t="n"/>
      <c r="D70" s="9" t="n"/>
      <c r="E70" s="9" t="n"/>
      <c r="F70" s="25" t="n"/>
    </row>
    <row r="71">
      <c r="A71" s="9" t="n"/>
      <c r="B71" s="9" t="n"/>
      <c r="C71" s="9" t="n"/>
      <c r="D71" s="9" t="n"/>
      <c r="E71" s="9" t="n"/>
      <c r="F71" s="9" t="n"/>
    </row>
    <row r="72">
      <c r="A72" s="9" t="n"/>
      <c r="B72" s="9" t="n"/>
      <c r="C72" s="9" t="n"/>
      <c r="D72" s="9" t="n"/>
      <c r="E72" s="9" t="n"/>
      <c r="F72" s="25" t="n"/>
    </row>
    <row r="73">
      <c r="A73" s="9" t="n"/>
      <c r="B73" s="9" t="n"/>
      <c r="C73" s="9" t="n"/>
      <c r="D73" s="9" t="n"/>
      <c r="E73" s="9" t="n"/>
      <c r="F73" s="9" t="n"/>
    </row>
    <row r="74">
      <c r="A74" s="9" t="n"/>
      <c r="B74" s="9" t="n"/>
      <c r="C74" s="9" t="n"/>
      <c r="D74" s="9" t="n"/>
      <c r="E74" s="9" t="n"/>
      <c r="F74" s="25" t="n"/>
    </row>
    <row r="75">
      <c r="A75" s="9" t="n"/>
      <c r="B75" s="9" t="n"/>
      <c r="C75" s="9" t="n"/>
      <c r="D75" s="9" t="n"/>
      <c r="E75" s="9" t="n"/>
      <c r="F75" s="9" t="n"/>
    </row>
    <row r="76">
      <c r="A76" s="9" t="n"/>
      <c r="B76" s="9" t="n"/>
      <c r="C76" s="9" t="n"/>
      <c r="D76" s="9" t="n"/>
      <c r="E76" s="9" t="n"/>
      <c r="F76" s="25" t="n"/>
    </row>
    <row r="77">
      <c r="A77" s="9" t="n"/>
      <c r="B77" s="9" t="n"/>
      <c r="C77" s="9" t="n"/>
      <c r="D77" s="9" t="n"/>
      <c r="E77" s="9" t="n"/>
      <c r="F77" s="9" t="n"/>
    </row>
    <row r="78">
      <c r="A78" s="9" t="n"/>
      <c r="B78" s="9" t="n"/>
      <c r="C78" s="9" t="n"/>
      <c r="D78" s="9" t="n"/>
      <c r="E78" s="9" t="n"/>
      <c r="F78" s="25" t="n"/>
    </row>
    <row r="79">
      <c r="A79" s="9" t="n"/>
      <c r="B79" s="9" t="n"/>
      <c r="C79" s="9" t="n"/>
      <c r="D79" s="9" t="n"/>
      <c r="E79" s="9" t="n"/>
      <c r="F79" s="9" t="n"/>
    </row>
    <row r="80">
      <c r="A80" s="9" t="n"/>
      <c r="B80" s="9" t="n"/>
      <c r="C80" s="9" t="n"/>
      <c r="D80" s="9" t="n"/>
      <c r="E80" s="9" t="n"/>
      <c r="F80" s="25" t="n"/>
    </row>
    <row r="81">
      <c r="A81" s="9" t="n"/>
      <c r="B81" s="9" t="n"/>
      <c r="C81" s="9" t="n"/>
      <c r="D81" s="9" t="n"/>
      <c r="E81" s="9" t="n"/>
      <c r="F81" s="9" t="n"/>
    </row>
    <row r="82">
      <c r="A82" s="9" t="n"/>
      <c r="B82" s="9" t="n"/>
      <c r="C82" s="9" t="n"/>
      <c r="D82" s="9" t="n"/>
      <c r="E82" s="9" t="n"/>
      <c r="F82" s="25" t="n"/>
    </row>
    <row r="83">
      <c r="A83" s="9" t="n"/>
      <c r="B83" s="9" t="n"/>
      <c r="C83" s="9" t="n"/>
      <c r="D83" s="9" t="n"/>
      <c r="E83" s="9" t="n"/>
      <c r="F83" s="9" t="n"/>
    </row>
    <row r="84">
      <c r="A84" s="9" t="n"/>
      <c r="B84" s="9" t="n"/>
      <c r="C84" s="9" t="n"/>
      <c r="D84" s="9" t="n"/>
      <c r="E84" s="9" t="n"/>
      <c r="F84" s="25" t="n"/>
    </row>
    <row r="85">
      <c r="A85" s="9" t="n"/>
      <c r="B85" s="9" t="n"/>
      <c r="C85" s="9" t="n"/>
      <c r="D85" s="9" t="n"/>
      <c r="E85" s="9" t="n"/>
      <c r="F85" s="9" t="n"/>
    </row>
    <row r="86">
      <c r="A86" s="9" t="n"/>
      <c r="B86" s="9" t="n"/>
      <c r="C86" s="9" t="n"/>
      <c r="D86" s="9" t="n"/>
      <c r="E86" s="9" t="n"/>
      <c r="F86" s="25" t="n"/>
    </row>
    <row r="87">
      <c r="A87" s="9" t="n"/>
      <c r="B87" s="9" t="n"/>
      <c r="C87" s="9" t="n"/>
      <c r="D87" s="9" t="n"/>
      <c r="E87" s="9" t="n"/>
      <c r="F87" s="9" t="n"/>
    </row>
    <row r="88">
      <c r="A88" s="9" t="n"/>
      <c r="B88" s="9" t="n"/>
      <c r="C88" s="9" t="n"/>
      <c r="D88" s="9" t="n"/>
      <c r="E88" s="9" t="n"/>
      <c r="F88" s="25" t="n"/>
    </row>
    <row r="89">
      <c r="A89" s="9" t="n"/>
      <c r="B89" s="9" t="n"/>
      <c r="C89" s="9" t="n"/>
      <c r="D89" s="9" t="n"/>
      <c r="E89" s="9" t="n"/>
      <c r="F89" s="9" t="n"/>
    </row>
    <row r="90">
      <c r="A90" s="9" t="n"/>
      <c r="B90" s="9" t="n"/>
      <c r="C90" s="9" t="n"/>
      <c r="D90" s="9" t="n"/>
      <c r="E90" s="9" t="n"/>
      <c r="F90" s="25" t="n"/>
    </row>
    <row r="91">
      <c r="A91" s="9" t="n"/>
      <c r="B91" s="9" t="n"/>
      <c r="C91" s="9" t="n"/>
      <c r="D91" s="9" t="n"/>
      <c r="E91" s="9" t="n"/>
      <c r="F91" s="9" t="n"/>
    </row>
    <row r="92">
      <c r="A92" s="9" t="n"/>
      <c r="B92" s="9" t="n"/>
      <c r="C92" s="9" t="n"/>
      <c r="D92" s="9" t="n"/>
      <c r="E92" s="9" t="n"/>
      <c r="F92" s="25" t="n"/>
    </row>
    <row r="93">
      <c r="A93" s="9" t="n"/>
      <c r="B93" s="9" t="n"/>
      <c r="C93" s="9" t="n"/>
      <c r="D93" s="9" t="n"/>
      <c r="E93" s="9" t="n"/>
      <c r="F93" s="9" t="n"/>
    </row>
    <row r="94">
      <c r="A94" s="9" t="n"/>
      <c r="B94" s="9" t="n"/>
      <c r="C94" s="9" t="n"/>
      <c r="D94" s="9" t="n"/>
      <c r="E94" s="9" t="n"/>
      <c r="F94" s="25" t="n"/>
    </row>
    <row r="95">
      <c r="A95" s="9" t="n"/>
      <c r="B95" s="9" t="n"/>
      <c r="C95" s="9" t="n"/>
      <c r="D95" s="9" t="n"/>
      <c r="E95" s="9" t="n"/>
      <c r="F95" s="9" t="n"/>
    </row>
    <row r="96">
      <c r="A96" s="9" t="n"/>
      <c r="B96" s="9" t="n"/>
      <c r="C96" s="9" t="n"/>
      <c r="D96" s="9" t="n"/>
      <c r="E96" s="9" t="n"/>
      <c r="F96" s="25" t="n"/>
    </row>
    <row r="97">
      <c r="A97" s="9" t="n"/>
      <c r="B97" s="9" t="n"/>
      <c r="C97" s="9" t="n"/>
      <c r="D97" s="9" t="n"/>
      <c r="E97" s="9" t="n"/>
      <c r="F97" s="9" t="n"/>
    </row>
    <row r="98">
      <c r="A98" s="9" t="n"/>
      <c r="B98" s="9" t="n"/>
      <c r="C98" s="9" t="n"/>
      <c r="D98" s="9" t="n"/>
      <c r="E98" s="9" t="n"/>
      <c r="F98" s="25" t="n"/>
    </row>
    <row r="99">
      <c r="A99" s="9" t="n"/>
      <c r="B99" s="9" t="n"/>
      <c r="C99" s="9" t="n"/>
      <c r="D99" s="9" t="n"/>
      <c r="E99" s="9" t="n"/>
      <c r="F99" s="9" t="n"/>
    </row>
    <row r="100">
      <c r="A100" s="9" t="n"/>
      <c r="B100" s="9" t="n"/>
      <c r="C100" s="9" t="n"/>
      <c r="D100" s="9" t="n"/>
      <c r="E100" s="9" t="n"/>
      <c r="F100" s="25" t="n"/>
    </row>
    <row r="101">
      <c r="A101" s="9" t="n"/>
      <c r="B101" s="9" t="n"/>
      <c r="C101" s="9" t="n"/>
      <c r="D101" s="9" t="n"/>
      <c r="E101" s="9" t="n"/>
      <c r="F101" s="9" t="n"/>
    </row>
    <row r="102">
      <c r="A102" s="9" t="n"/>
      <c r="B102" s="9" t="n"/>
      <c r="C102" s="9" t="n"/>
      <c r="D102" s="9" t="n"/>
      <c r="E102" s="9" t="n"/>
      <c r="F102" s="25" t="n"/>
    </row>
    <row r="103">
      <c r="A103" s="9" t="n"/>
      <c r="B103" s="9" t="n"/>
      <c r="C103" s="9" t="n"/>
      <c r="D103" s="9" t="n"/>
      <c r="E103" s="9" t="n"/>
      <c r="F103" s="9" t="n"/>
    </row>
    <row r="104">
      <c r="A104" s="9" t="n"/>
      <c r="B104" s="9" t="n"/>
      <c r="C104" s="9" t="n"/>
      <c r="D104" s="9" t="n"/>
      <c r="E104" s="9" t="n"/>
      <c r="F104" s="25" t="n"/>
    </row>
    <row r="105">
      <c r="A105" s="9" t="n"/>
      <c r="B105" s="9" t="n"/>
      <c r="C105" s="9" t="n"/>
      <c r="D105" s="9" t="n"/>
      <c r="E105" s="9" t="n"/>
      <c r="F105" s="9" t="n"/>
    </row>
  </sheetData>
  <autoFilter ref="A5:F105"/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42" customHeight="1">
      <c r="A1" s="43" t="inlineStr">
        <is>
          <t>KANBAN DE ATIVIDADES — REVISÃO 19/10/2026</t>
        </is>
      </c>
    </row>
    <row r="2" ht="42" customHeight="1">
      <c r="A2" s="44" t="inlineStr">
        <is>
          <t>995 linhas preparadas, de 6 a 1000. Identificador manual único: não renumere cartões existentes ao ordenar.</t>
        </is>
      </c>
      <c r="B2" s="3"/>
      <c r="C2" s="3"/>
      <c r="D2" s="3"/>
      <c r="E2" s="3"/>
      <c r="F2" s="3"/>
    </row>
    <row r="3" ht="42" customHeight="1">
      <c r="A3" t="inlineStr" s="45">
        <is>
          <t>A grade é filtrável por status e responsável; não possui arrastar e soltar, alertas por e-mail ou integração com aplicativos.</t>
        </is>
      </c>
    </row>
    <row r="4" ht="42" customHeight="1">
      <c r="A4" t="inlineStr" s="46">
        <is>
          <t>Confira Resumo!H3: data de referência manual usada para prazos e idade das atividades abertas.</t>
        </is>
      </c>
    </row>
    <row r="5" ht="42" customHeight="1">
      <c r="A5" s="47" t="inlineStr">
        <is>
          <t>Preencha data de entrada, tipo, descrição, responsável cadastrado, status, prioridade, prazo e valor. Zero é válido quando não há valor relacionado.</t>
        </is>
      </c>
      <c r="B5" s="5"/>
    </row>
    <row r="6" ht="42" customHeight="1">
      <c r="A6" s="48" t="inlineStr">
        <is>
          <t>Concluído exige data de conclusão entre entrada e referência. Cancelado fica fora dos valores ativos e da média de dias abertos.</t>
        </is>
      </c>
      <c r="B6" s="27"/>
    </row>
    <row r="7" ht="42" customHeight="1">
      <c r="A7" s="49" t="inlineStr">
        <is>
          <t>M mostra dias corridos, N a situação do prazo e P o controle dos dados. Observações ficam em O.</t>
        </is>
      </c>
      <c r="B7" s="29"/>
    </row>
    <row r="8" ht="42" customHeight="1">
      <c r="A8" s="50" t="inlineStr">
        <is>
          <t>A média de dias abertos usa só atividades ainda abertas; não é tempo médio de conclusão nem produtividade da equipe.</t>
        </is>
      </c>
      <c r="B8" s="27"/>
    </row>
    <row r="9" ht="42" customHeight="1">
      <c r="A9" s="51" t="inlineStr">
        <is>
          <t>Uma linha inválida ou ID repetido exige revisão e fica fora dos indicadores. Verifique Linhas a revisar antes de interpretar o painel.</t>
        </is>
      </c>
      <c r="B9" s="29"/>
    </row>
    <row r="10" ht="42" customHeight="1">
      <c r="A10" s="52" t="inlineStr">
        <is>
          <t>Os seis status são fixos para os indicadores. Mude responsáveis, tipos e contatos em Listas; não renomeie status sem adaptar fórmulas.</t>
        </is>
      </c>
      <c r="B10" s="27"/>
    </row>
    <row r="11" ht="42" customHeight="1">
      <c r="A11" s="53" t="inlineStr">
        <is>
          <t>Valor relacionado não é faturamento: escolha um significado comum antes de somar cobranças, pedidos ou propostas.</t>
        </is>
      </c>
      <c r="B11" s="29"/>
    </row>
    <row r="12" ht="42" customHeight="1">
      <c r="A12" s="54" t="inlineStr">
        <is>
          <t>Exemplos fictícios de outubro/2026. Para ampliar, estenda fórmulas, validações, duplicidade, filtros e resumos.</t>
        </is>
      </c>
      <c r="B12" s="27"/>
    </row>
    <row r="13" ht="42" customHeight="1">
      <c r="A13" s="28"/>
      <c r="B13" s="29"/>
    </row>
  </sheetData>
  <mergeCells count="12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2026-09-06T19:26:17Z</dcterms:created>
  <dcterms:modified xmlns:dcterms="http://purl.org/dc/terms/" xmlns:xsi="http://www.w3.org/2001/XMLSchema-instance" xsi:type="dcterms:W3CDTF">2026-09-06T19:26:17Z</dcterms:modified>
</cp:coreProperties>
</file>