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DI" sheetId="1" state="visible" r:id="rId1"/>
    <sheet xmlns:r="http://schemas.openxmlformats.org/officeDocument/2006/relationships" name="Competências" sheetId="2" state="visible" r:id="rId2"/>
    <sheet xmlns:r="http://schemas.openxmlformats.org/officeDocument/2006/relationships" name="Painel" sheetId="3" state="visible" r:id="rId3"/>
  </sheets>
  <definedNames>
    <definedName name="_xlnm._FilterDatabase" localSheetId="0" hidden="1">'PDI'!$A$1:$V$11</definedName>
    <definedName name="_xlnm._FilterDatabase" localSheetId="1" hidden="1">'Competências'!$A$1:$D$11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&quot;R$ &quot;#.##0,00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F766E"/>
      <sz val="14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22C55E"/>
        </patternFill>
      </fill>
    </dxf>
    <dxf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Planos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'Painel'!$A$14:$A$17</f>
            </numRef>
          </cat>
          <val>
            <numRef>
              <f>'Painel'!$B$14:$B$17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12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22" customWidth="1" min="3" max="3"/>
    <col width="26" customWidth="1" min="4" max="4"/>
    <col width="20" customWidth="1" min="5" max="5"/>
    <col width="10" customWidth="1" min="6" max="6"/>
    <col width="12" customWidth="1" min="7" max="7"/>
    <col width="32" customWidth="1" min="8" max="8"/>
    <col width="30" customWidth="1" min="9" max="9"/>
    <col width="20" customWidth="1" min="10" max="10"/>
    <col width="22" customWidth="1" min="11" max="11"/>
    <col width="12" customWidth="1" min="12" max="12"/>
    <col width="12" customWidth="1" min="13" max="13"/>
    <col width="14" customWidth="1" min="14" max="14"/>
    <col width="14" customWidth="1" min="15" max="15"/>
    <col width="14" customWidth="1" min="16" max="16"/>
    <col width="14" customWidth="1" min="17" max="17"/>
    <col width="30" customWidth="1" min="18" max="18"/>
    <col width="12" customWidth="1" min="19" max="19"/>
    <col width="18" customWidth="1" min="20" max="20"/>
    <col width="34" customWidth="1" min="21" max="21"/>
    <col width="28" customWidth="1" min="22" max="22"/>
  </cols>
  <sheetData>
    <row r="1">
      <c r="A1" s="1" t="inlineStr">
        <is>
          <t>ID</t>
        </is>
      </c>
      <c r="B1" s="1" t="inlineStr">
        <is>
          <t>Colaborador</t>
        </is>
      </c>
      <c r="C1" s="1" t="inlineStr">
        <is>
          <t>Cargo</t>
        </is>
      </c>
      <c r="D1" s="1" t="inlineStr">
        <is>
          <t>Área</t>
        </is>
      </c>
      <c r="E1" s="1" t="inlineStr">
        <is>
          <t>Competência</t>
        </is>
      </c>
      <c r="F1" s="1" t="inlineStr">
        <is>
          <t>Nível atual</t>
        </is>
      </c>
      <c r="G1" s="1" t="inlineStr">
        <is>
          <t>Nível desejado</t>
        </is>
      </c>
      <c r="H1" s="1" t="inlineStr">
        <is>
          <t>Objetivo de desenvolvimento</t>
        </is>
      </c>
      <c r="I1" s="1" t="inlineStr">
        <is>
          <t>Ação de desenvolvimento</t>
        </is>
      </c>
      <c r="J1" s="1" t="inlineStr">
        <is>
          <t>Tipo de ação</t>
        </is>
      </c>
      <c r="K1" s="1" t="inlineStr">
        <is>
          <t>Responsável</t>
        </is>
      </c>
      <c r="L1" s="1" t="inlineStr">
        <is>
          <t>Data de início</t>
        </is>
      </c>
      <c r="M1" s="1" t="inlineStr">
        <is>
          <t>Prazo</t>
        </is>
      </c>
      <c r="N1" s="1" t="inlineStr">
        <is>
          <t>Status</t>
        </is>
      </c>
      <c r="O1" s="1" t="inlineStr">
        <is>
          <t>Percentual concluído</t>
        </is>
      </c>
      <c r="P1" s="1" t="inlineStr">
        <is>
          <t>Custo previsto</t>
        </is>
      </c>
      <c r="Q1" s="1" t="inlineStr">
        <is>
          <t>Custo realizado</t>
        </is>
      </c>
      <c r="R1" s="1" t="inlineStr">
        <is>
          <t>Evidência/resultado</t>
        </is>
      </c>
      <c r="S1" s="1" t="inlineStr">
        <is>
          <t>Dias para o prazo</t>
        </is>
      </c>
      <c r="T1" s="1" t="inlineStr">
        <is>
          <t>Situação do prazo</t>
        </is>
      </c>
      <c r="U1" s="1" t="inlineStr">
        <is>
          <t>Avaliação do gestor</t>
        </is>
      </c>
      <c r="V1" s="1" t="inlineStr">
        <is>
          <t>Observações</t>
        </is>
      </c>
    </row>
    <row r="2">
      <c r="A2" s="2" t="n">
        <v>1</v>
      </c>
      <c r="B2" s="3" t="inlineStr">
        <is>
          <t>Ana Beatriz Souza</t>
        </is>
      </c>
      <c r="C2" s="3" t="inlineStr">
        <is>
          <t>Assistente Financeiro</t>
        </is>
      </c>
      <c r="D2" s="3" t="inlineStr">
        <is>
          <t>Financeiro — São Paulo/SP</t>
        </is>
      </c>
      <c r="E2" s="3" t="inlineStr">
        <is>
          <t>Fluxo de caixa</t>
        </is>
      </c>
      <c r="F2" s="2" t="n">
        <v>2</v>
      </c>
      <c r="G2" s="2" t="n">
        <v>4</v>
      </c>
      <c r="H2" s="3" t="inlineStr">
        <is>
          <t>Dominar o controle diário de caixa</t>
        </is>
      </c>
      <c r="I2" s="3" t="inlineStr">
        <is>
          <t>Curso de gestão de fluxo de caixa</t>
        </is>
      </c>
      <c r="J2" s="3" t="inlineStr">
        <is>
          <t>Curso online</t>
        </is>
      </c>
      <c r="K2" s="3" t="inlineStr">
        <is>
          <t>Ana Beatriz Souza</t>
        </is>
      </c>
      <c r="L2" s="4" t="n">
        <v>46027</v>
      </c>
      <c r="M2" s="4" t="n">
        <v>46265</v>
      </c>
      <c r="N2" s="5" t="inlineStr">
        <is>
          <t>Em andamento</t>
        </is>
      </c>
      <c r="O2" s="6" t="n">
        <v>0.6</v>
      </c>
      <c r="P2" s="7" t="n">
        <v>450</v>
      </c>
      <c r="Q2" s="8" t="n">
        <v>320</v>
      </c>
      <c r="R2" s="3" t="inlineStr">
        <is>
          <t>Planilha de caixa implantada</t>
        </is>
      </c>
      <c r="S2" s="2">
        <f>IFERROR(M2-TODAY(),"")</f>
        <v/>
      </c>
      <c r="T2" s="2">
        <f>IFERROR(IF(N2="Concluído","Concluído",IF(M2&lt;TODAY(),"Atrasado",IF(M2-TODAY()&lt;=15,"Próximo do prazo","No prazo"))),"")</f>
        <v/>
      </c>
      <c r="U2" s="3">
        <f>IFERROR(VLOOKUP(E2,Competências!$A$2:$D$11,4,FALSE),"")</f>
        <v/>
      </c>
      <c r="V2" s="3" t="n"/>
    </row>
    <row r="3">
      <c r="A3" s="9" t="n">
        <v>2</v>
      </c>
      <c r="B3" s="10" t="inlineStr">
        <is>
          <t>Bruno Henrique Lima</t>
        </is>
      </c>
      <c r="C3" s="10" t="inlineStr">
        <is>
          <t>Vendedor</t>
        </is>
      </c>
      <c r="D3" s="10" t="inlineStr">
        <is>
          <t>Comercial — Campinas/SP</t>
        </is>
      </c>
      <c r="E3" s="10" t="inlineStr">
        <is>
          <t>Vendas consultivas</t>
        </is>
      </c>
      <c r="F3" s="9" t="n">
        <v>3</v>
      </c>
      <c r="G3" s="9" t="n">
        <v>5</v>
      </c>
      <c r="H3" s="10" t="inlineStr">
        <is>
          <t>Aumentar taxa de conversão de propostas</t>
        </is>
      </c>
      <c r="I3" s="10" t="inlineStr">
        <is>
          <t>Treinamento de técnicas de vendas</t>
        </is>
      </c>
      <c r="J3" s="10" t="inlineStr">
        <is>
          <t>Treinamento presencial</t>
        </is>
      </c>
      <c r="K3" s="10" t="inlineStr">
        <is>
          <t>Gerente Comercial</t>
        </is>
      </c>
      <c r="L3" s="11" t="n">
        <v>46042</v>
      </c>
      <c r="M3" s="11" t="n">
        <v>46280</v>
      </c>
      <c r="N3" s="5" t="inlineStr">
        <is>
          <t>Em andamento</t>
        </is>
      </c>
      <c r="O3" s="6" t="n">
        <v>0.45</v>
      </c>
      <c r="P3" s="12" t="n">
        <v>1200</v>
      </c>
      <c r="Q3" s="8" t="n">
        <v>780</v>
      </c>
      <c r="R3" s="10" t="inlineStr">
        <is>
          <t>Conversão subiu de 18% para 22%</t>
        </is>
      </c>
      <c r="S3" s="9">
        <f>IFERROR(M3-TODAY(),"")</f>
        <v/>
      </c>
      <c r="T3" s="9">
        <f>IFERROR(IF(N3="Concluído","Concluído",IF(M3&lt;TODAY(),"Atrasado",IF(M3-TODAY()&lt;=15,"Próximo do prazo","No prazo"))),"")</f>
        <v/>
      </c>
      <c r="U3" s="10">
        <f>IFERROR(VLOOKUP(E3,Competências!$A$2:$D$11,4,FALSE),"")</f>
        <v/>
      </c>
      <c r="V3" s="10" t="n"/>
    </row>
    <row r="4">
      <c r="A4" s="2" t="n">
        <v>3</v>
      </c>
      <c r="B4" s="3" t="inlineStr">
        <is>
          <t>Camila Oliveira Santos</t>
        </is>
      </c>
      <c r="C4" s="3" t="inlineStr">
        <is>
          <t>Auxiliar Administrativo</t>
        </is>
      </c>
      <c r="D4" s="3" t="inlineStr">
        <is>
          <t>Administrativo — Curitiba/PR</t>
        </is>
      </c>
      <c r="E4" s="3" t="inlineStr">
        <is>
          <t>Excel</t>
        </is>
      </c>
      <c r="F4" s="2" t="n">
        <v>2</v>
      </c>
      <c r="G4" s="2" t="n">
        <v>4</v>
      </c>
      <c r="H4" s="3" t="inlineStr">
        <is>
          <t>Criar controles automatizados em Excel</t>
        </is>
      </c>
      <c r="I4" s="3" t="inlineStr">
        <is>
          <t>Curso de Excel intermediário</t>
        </is>
      </c>
      <c r="J4" s="3" t="inlineStr">
        <is>
          <t>Curso online</t>
        </is>
      </c>
      <c r="K4" s="3" t="inlineStr">
        <is>
          <t>Camila Oliveira Santos</t>
        </is>
      </c>
      <c r="L4" s="4" t="n">
        <v>46055</v>
      </c>
      <c r="M4" s="4" t="n">
        <v>46265</v>
      </c>
      <c r="N4" s="5" t="inlineStr">
        <is>
          <t>Concluído</t>
        </is>
      </c>
      <c r="O4" s="6" t="n">
        <v>1</v>
      </c>
      <c r="P4" s="7" t="n">
        <v>350</v>
      </c>
      <c r="Q4" s="8" t="n">
        <v>350</v>
      </c>
      <c r="R4" s="3" t="inlineStr">
        <is>
          <t>Controle de despesas com fórmulas criado</t>
        </is>
      </c>
      <c r="S4" s="2">
        <f>IFERROR(M4-TODAY(),"")</f>
        <v/>
      </c>
      <c r="T4" s="2">
        <f>IFERROR(IF(N4="Concluído","Concluído",IF(M4&lt;TODAY(),"Atrasado",IF(M4-TODAY()&lt;=15,"Próximo do prazo","No prazo"))),"")</f>
        <v/>
      </c>
      <c r="U4" s="3">
        <f>IFERROR(VLOOKUP(E4,Competências!$A$2:$D$11,4,FALSE),"")</f>
        <v/>
      </c>
      <c r="V4" s="3" t="n"/>
    </row>
    <row r="5">
      <c r="A5" s="9" t="n">
        <v>4</v>
      </c>
      <c r="B5" s="10" t="inlineStr">
        <is>
          <t>Diego Martins Rocha</t>
        </is>
      </c>
      <c r="C5" s="10" t="inlineStr">
        <is>
          <t>Analista de Atendimento</t>
        </is>
      </c>
      <c r="D5" s="10" t="inlineStr">
        <is>
          <t>Atendimento — Belo Horizonte/MG</t>
        </is>
      </c>
      <c r="E5" s="10" t="inlineStr">
        <is>
          <t>Atendimento ao cliente</t>
        </is>
      </c>
      <c r="F5" s="9" t="n">
        <v>3</v>
      </c>
      <c r="G5" s="9" t="n">
        <v>4</v>
      </c>
      <c r="H5" s="10" t="inlineStr">
        <is>
          <t>Reduzir reclamações e retrabalho</t>
        </is>
      </c>
      <c r="I5" s="10" t="inlineStr">
        <is>
          <t>Workshop de escuta ativa</t>
        </is>
      </c>
      <c r="J5" s="10" t="inlineStr">
        <is>
          <t>Workshop</t>
        </is>
      </c>
      <c r="K5" s="10" t="inlineStr">
        <is>
          <t>Supervisora de Atendimento</t>
        </is>
      </c>
      <c r="L5" s="11" t="n">
        <v>46069</v>
      </c>
      <c r="M5" s="11" t="n">
        <v>46310</v>
      </c>
      <c r="N5" s="5" t="inlineStr">
        <is>
          <t>Em andamento</t>
        </is>
      </c>
      <c r="O5" s="6" t="n">
        <v>0.5</v>
      </c>
      <c r="P5" s="12" t="n">
        <v>600</v>
      </c>
      <c r="Q5" s="8" t="n">
        <v>300</v>
      </c>
      <c r="R5" s="10" t="inlineStr">
        <is>
          <t>Reclamações caíram 15%</t>
        </is>
      </c>
      <c r="S5" s="9">
        <f>IFERROR(M5-TODAY(),"")</f>
        <v/>
      </c>
      <c r="T5" s="9">
        <f>IFERROR(IF(N5="Concluído","Concluído",IF(M5&lt;TODAY(),"Atrasado",IF(M5-TODAY()&lt;=15,"Próximo do prazo","No prazo"))),"")</f>
        <v/>
      </c>
      <c r="U5" s="10">
        <f>IFERROR(VLOOKUP(E5,Competências!$A$2:$D$11,4,FALSE),"")</f>
        <v/>
      </c>
      <c r="V5" s="10" t="n"/>
    </row>
    <row r="6">
      <c r="A6" s="2" t="n">
        <v>5</v>
      </c>
      <c r="B6" s="3" t="inlineStr">
        <is>
          <t>Fernanda Alves Costa</t>
        </is>
      </c>
      <c r="C6" s="3" t="inlineStr">
        <is>
          <t>Supervisora de Loja</t>
        </is>
      </c>
      <c r="D6" s="3" t="inlineStr">
        <is>
          <t>Varejo — Recife/PE</t>
        </is>
      </c>
      <c r="E6" s="3" t="inlineStr">
        <is>
          <t>Liderança</t>
        </is>
      </c>
      <c r="F6" s="2" t="n">
        <v>3</v>
      </c>
      <c r="G6" s="2" t="n">
        <v>5</v>
      </c>
      <c r="H6" s="3" t="inlineStr">
        <is>
          <t>Assumir gestão completa da equipe</t>
        </is>
      </c>
      <c r="I6" s="3" t="inlineStr">
        <is>
          <t>Mentoria com gerente regional</t>
        </is>
      </c>
      <c r="J6" s="3" t="inlineStr">
        <is>
          <t>Mentoria</t>
        </is>
      </c>
      <c r="K6" s="3" t="inlineStr">
        <is>
          <t>Gerente Regional</t>
        </is>
      </c>
      <c r="L6" s="4" t="n">
        <v>46034</v>
      </c>
      <c r="M6" s="4" t="n">
        <v>46356</v>
      </c>
      <c r="N6" s="5" t="inlineStr">
        <is>
          <t>Em andamento</t>
        </is>
      </c>
      <c r="O6" s="6" t="n">
        <v>0.35</v>
      </c>
      <c r="P6" s="7" t="n">
        <v>950</v>
      </c>
      <c r="Q6" s="8" t="n">
        <v>400</v>
      </c>
      <c r="R6" s="3" t="inlineStr">
        <is>
          <t>Passou a conduzir reuniões semanais</t>
        </is>
      </c>
      <c r="S6" s="2">
        <f>IFERROR(M6-TODAY(),"")</f>
        <v/>
      </c>
      <c r="T6" s="2">
        <f>IFERROR(IF(N6="Concluído","Concluído",IF(M6&lt;TODAY(),"Atrasado",IF(M6-TODAY()&lt;=15,"Próximo do prazo","No prazo"))),"")</f>
        <v/>
      </c>
      <c r="U6" s="3">
        <f>IFERROR(VLOOKUP(E6,Competências!$A$2:$D$11,4,FALSE),"")</f>
        <v/>
      </c>
      <c r="V6" s="3" t="n"/>
    </row>
    <row r="7">
      <c r="A7" s="9" t="n">
        <v>6</v>
      </c>
      <c r="B7" s="10" t="inlineStr">
        <is>
          <t>Gabriel Pereira Nunes</t>
        </is>
      </c>
      <c r="C7" s="10" t="inlineStr">
        <is>
          <t>Assistente de Estoque</t>
        </is>
      </c>
      <c r="D7" s="10" t="inlineStr">
        <is>
          <t>Logística — Goiânia/GO</t>
        </is>
      </c>
      <c r="E7" s="10" t="inlineStr">
        <is>
          <t>Estoque</t>
        </is>
      </c>
      <c r="F7" s="9" t="n">
        <v>2</v>
      </c>
      <c r="G7" s="9" t="n">
        <v>4</v>
      </c>
      <c r="H7" s="10" t="inlineStr">
        <is>
          <t>Eliminar divergências de inventário</t>
        </is>
      </c>
      <c r="I7" s="10" t="inlineStr">
        <is>
          <t>Treinamento em sistema WMS</t>
        </is>
      </c>
      <c r="J7" s="10" t="inlineStr">
        <is>
          <t>Treinamento presencial</t>
        </is>
      </c>
      <c r="K7" s="10" t="inlineStr">
        <is>
          <t>Coordenador de Logística</t>
        </is>
      </c>
      <c r="L7" s="11" t="n">
        <v>46083</v>
      </c>
      <c r="M7" s="11" t="n">
        <v>46295</v>
      </c>
      <c r="N7" s="5" t="inlineStr">
        <is>
          <t>Não iniciado</t>
        </is>
      </c>
      <c r="O7" s="6" t="n">
        <v>0</v>
      </c>
      <c r="P7" s="12" t="n">
        <v>700</v>
      </c>
      <c r="Q7" s="8" t="n">
        <v>0</v>
      </c>
      <c r="R7" s="10" t="inlineStr">
        <is>
          <t>Aguardando início do treinamento</t>
        </is>
      </c>
      <c r="S7" s="9">
        <f>IFERROR(M7-TODAY(),"")</f>
        <v/>
      </c>
      <c r="T7" s="9">
        <f>IFERROR(IF(N7="Concluído","Concluído",IF(M7&lt;TODAY(),"Atrasado",IF(M7-TODAY()&lt;=15,"Próximo do prazo","No prazo"))),"")</f>
        <v/>
      </c>
      <c r="U7" s="10">
        <f>IFERROR(VLOOKUP(E7,Competências!$A$2:$D$11,4,FALSE),"")</f>
        <v/>
      </c>
      <c r="V7" s="10" t="n"/>
    </row>
    <row r="8">
      <c r="A8" s="2" t="n">
        <v>7</v>
      </c>
      <c r="B8" s="3" t="inlineStr">
        <is>
          <t>Juliana Mendes Ribeiro</t>
        </is>
      </c>
      <c r="C8" s="3" t="inlineStr">
        <is>
          <t>Social Media</t>
        </is>
      </c>
      <c r="D8" s="3" t="inlineStr">
        <is>
          <t>Marketing — Salvador/BA</t>
        </is>
      </c>
      <c r="E8" s="3" t="inlineStr">
        <is>
          <t>Marketing digital</t>
        </is>
      </c>
      <c r="F8" s="2" t="n">
        <v>3</v>
      </c>
      <c r="G8" s="2" t="n">
        <v>5</v>
      </c>
      <c r="H8" s="3" t="inlineStr">
        <is>
          <t>Gerir campanhas pagas com retorno</t>
        </is>
      </c>
      <c r="I8" s="3" t="inlineStr">
        <is>
          <t>Curso de tráfego pago</t>
        </is>
      </c>
      <c r="J8" s="3" t="inlineStr">
        <is>
          <t>Curso online</t>
        </is>
      </c>
      <c r="K8" s="3" t="inlineStr">
        <is>
          <t>Juliana Mendes Ribeiro</t>
        </is>
      </c>
      <c r="L8" s="4" t="n">
        <v>46062</v>
      </c>
      <c r="M8" s="4" t="n">
        <v>46326</v>
      </c>
      <c r="N8" s="5" t="inlineStr">
        <is>
          <t>Em andamento</t>
        </is>
      </c>
      <c r="O8" s="6" t="n">
        <v>0.55</v>
      </c>
      <c r="P8" s="7" t="n">
        <v>890</v>
      </c>
      <c r="Q8" s="8" t="n">
        <v>520</v>
      </c>
      <c r="R8" s="3" t="inlineStr">
        <is>
          <t>Primeira campanha com ROI positivo</t>
        </is>
      </c>
      <c r="S8" s="2">
        <f>IFERROR(M8-TODAY(),"")</f>
        <v/>
      </c>
      <c r="T8" s="2">
        <f>IFERROR(IF(N8="Concluído","Concluído",IF(M8&lt;TODAY(),"Atrasado",IF(M8-TODAY()&lt;=15,"Próximo do prazo","No prazo"))),"")</f>
        <v/>
      </c>
      <c r="U8" s="3">
        <f>IFERROR(VLOOKUP(E8,Competências!$A$2:$D$11,4,FALSE),"")</f>
        <v/>
      </c>
      <c r="V8" s="3" t="n"/>
    </row>
    <row r="9">
      <c r="A9" s="9" t="n">
        <v>8</v>
      </c>
      <c r="B9" s="10" t="inlineStr">
        <is>
          <t>Lucas Carvalho Silva</t>
        </is>
      </c>
      <c r="C9" s="10" t="inlineStr">
        <is>
          <t>Auxiliar Fiscal</t>
        </is>
      </c>
      <c r="D9" s="10" t="inlineStr">
        <is>
          <t>Fiscal — Porto Alegre/RS</t>
        </is>
      </c>
      <c r="E9" s="10" t="inlineStr">
        <is>
          <t>Rotinas fiscais</t>
        </is>
      </c>
      <c r="F9" s="9" t="n">
        <v>2</v>
      </c>
      <c r="G9" s="9" t="n">
        <v>4</v>
      </c>
      <c r="H9" s="10" t="inlineStr">
        <is>
          <t>Emitir notas sem erros e no prazo</t>
        </is>
      </c>
      <c r="I9" s="10" t="inlineStr">
        <is>
          <t>Curso de rotinas fiscais do Simples</t>
        </is>
      </c>
      <c r="J9" s="10" t="inlineStr">
        <is>
          <t>Curso online</t>
        </is>
      </c>
      <c r="K9" s="10" t="inlineStr">
        <is>
          <t>Contador Responsável</t>
        </is>
      </c>
      <c r="L9" s="11" t="n">
        <v>46097</v>
      </c>
      <c r="M9" s="11" t="n">
        <v>46265</v>
      </c>
      <c r="N9" s="5" t="inlineStr">
        <is>
          <t>Em andamento</t>
        </is>
      </c>
      <c r="O9" s="6" t="n">
        <v>0.4</v>
      </c>
      <c r="P9" s="12" t="n">
        <v>480</v>
      </c>
      <c r="Q9" s="8" t="n">
        <v>200</v>
      </c>
      <c r="R9" s="10" t="inlineStr">
        <is>
          <t>Redução de erros nas emissões</t>
        </is>
      </c>
      <c r="S9" s="9">
        <f>IFERROR(M9-TODAY(),"")</f>
        <v/>
      </c>
      <c r="T9" s="9">
        <f>IFERROR(IF(N9="Concluído","Concluído",IF(M9&lt;TODAY(),"Atrasado",IF(M9-TODAY()&lt;=15,"Próximo do prazo","No prazo"))),"")</f>
        <v/>
      </c>
      <c r="U9" s="10">
        <f>IFERROR(VLOOKUP(E9,Competências!$A$2:$D$11,4,FALSE),"")</f>
        <v/>
      </c>
      <c r="V9" s="10" t="n"/>
    </row>
    <row r="10">
      <c r="A10" s="2" t="n">
        <v>9</v>
      </c>
      <c r="B10" s="3" t="inlineStr">
        <is>
          <t>Mariana Ferreira Gomes</t>
        </is>
      </c>
      <c r="C10" s="3" t="inlineStr">
        <is>
          <t>Consultora Comercial</t>
        </is>
      </c>
      <c r="D10" s="3" t="inlineStr">
        <is>
          <t>Comercial — Fortaleza/CE</t>
        </is>
      </c>
      <c r="E10" s="3" t="inlineStr">
        <is>
          <t>Comunicação</t>
        </is>
      </c>
      <c r="F10" s="2" t="n">
        <v>3</v>
      </c>
      <c r="G10" s="2" t="n">
        <v>5</v>
      </c>
      <c r="H10" s="3" t="inlineStr">
        <is>
          <t>Aprimorar apresentações de resultados</t>
        </is>
      </c>
      <c r="I10" s="3" t="inlineStr">
        <is>
          <t>Curso de oratória e apresentação</t>
        </is>
      </c>
      <c r="J10" s="3" t="inlineStr">
        <is>
          <t>Curso presencial</t>
        </is>
      </c>
      <c r="K10" s="3" t="inlineStr">
        <is>
          <t>Diretora Comercial</t>
        </is>
      </c>
      <c r="L10" s="4" t="n">
        <v>46118</v>
      </c>
      <c r="M10" s="4" t="n">
        <v>46341</v>
      </c>
      <c r="N10" s="5" t="inlineStr">
        <is>
          <t>Não iniciado</t>
        </is>
      </c>
      <c r="O10" s="6" t="n">
        <v>0</v>
      </c>
      <c r="P10" s="7" t="n">
        <v>150</v>
      </c>
      <c r="Q10" s="8" t="n">
        <v>0</v>
      </c>
      <c r="R10" s="3" t="inlineStr">
        <is>
          <t>Inscrição confirmada</t>
        </is>
      </c>
      <c r="S10" s="2">
        <f>IFERROR(M10-TODAY(),"")</f>
        <v/>
      </c>
      <c r="T10" s="2">
        <f>IFERROR(IF(N10="Concluído","Concluído",IF(M10&lt;TODAY(),"Atrasado",IF(M10-TODAY()&lt;=15,"Próximo do prazo","No prazo"))),"")</f>
        <v/>
      </c>
      <c r="U10" s="3">
        <f>IFERROR(VLOOKUP(E10,Competências!$A$2:$D$11,4,FALSE),"")</f>
        <v/>
      </c>
      <c r="V10" s="3" t="n"/>
    </row>
    <row r="11">
      <c r="A11" s="9" t="n">
        <v>10</v>
      </c>
      <c r="B11" s="10" t="inlineStr">
        <is>
          <t>Rafael Santos Almeida</t>
        </is>
      </c>
      <c r="C11" s="10" t="inlineStr">
        <is>
          <t>Líder Operacional</t>
        </is>
      </c>
      <c r="D11" s="10" t="inlineStr">
        <is>
          <t>Operações — Rio de Janeiro/RJ</t>
        </is>
      </c>
      <c r="E11" s="10" t="inlineStr">
        <is>
          <t>Organização</t>
        </is>
      </c>
      <c r="F11" s="9" t="n">
        <v>3</v>
      </c>
      <c r="G11" s="9" t="n">
        <v>4</v>
      </c>
      <c r="H11" s="10" t="inlineStr">
        <is>
          <t>Padronizar rotinas da operação</t>
        </is>
      </c>
      <c r="I11" s="10" t="inlineStr">
        <is>
          <t>Leitura guiada e aplicação de checklists</t>
        </is>
      </c>
      <c r="J11" s="10" t="inlineStr">
        <is>
          <t>Leitura guiada</t>
        </is>
      </c>
      <c r="K11" s="10" t="inlineStr">
        <is>
          <t>Rafael Santos Almeida</t>
        </is>
      </c>
      <c r="L11" s="11" t="n">
        <v>46203</v>
      </c>
      <c r="M11" s="11" t="n">
        <v>46356</v>
      </c>
      <c r="N11" s="5" t="inlineStr">
        <is>
          <t>Em andamento</t>
        </is>
      </c>
      <c r="O11" s="6" t="n">
        <v>0.25</v>
      </c>
      <c r="P11" s="12" t="n">
        <v>320</v>
      </c>
      <c r="Q11" s="8" t="n">
        <v>180</v>
      </c>
      <c r="R11" s="10" t="inlineStr">
        <is>
          <t>Checklist de abertura implantado</t>
        </is>
      </c>
      <c r="S11" s="9">
        <f>IFERROR(M11-TODAY(),"")</f>
        <v/>
      </c>
      <c r="T11" s="9">
        <f>IFERROR(IF(N11="Concluído","Concluído",IF(M11&lt;TODAY(),"Atrasado",IF(M11-TODAY()&lt;=15,"Próximo do prazo","No prazo"))),"")</f>
        <v/>
      </c>
      <c r="U11" s="10">
        <f>IFERROR(VLOOKUP(E11,Competências!$A$2:$D$11,4,FALSE),"")</f>
        <v/>
      </c>
      <c r="V11" s="10" t="n"/>
    </row>
  </sheetData>
  <autoFilter ref="A1:V11"/>
  <conditionalFormatting sqref="T2:T11">
    <cfRule type="expression" priority="1" dxfId="0" stopIfTrue="1">
      <formula>$T2="Atrasado"</formula>
    </cfRule>
    <cfRule type="expression" priority="2" dxfId="1" stopIfTrue="1">
      <formula>$T2="Concluído"</formula>
    </cfRule>
    <cfRule type="expression" priority="3" dxfId="2" stopIfTrue="1">
      <formula>$T2="Próximo do prazo"</formula>
    </cfRule>
  </conditionalFormatting>
  <dataValidations count="3">
    <dataValidation sqref="N2:N50" showErrorMessage="1" showInputMessage="1" allowBlank="1" type="list">
      <formula1>"Não iniciado,Em andamento,Concluído,Cancelado"</formula1>
    </dataValidation>
    <dataValidation sqref="F2:F50 G2:G50" showErrorMessage="1" showInputMessage="1" allowBlank="1" type="list">
      <formula1>"1,2,3,4,5"</formula1>
    </dataValidation>
    <dataValidation sqref="O2:O50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46" customWidth="1" min="3" max="3"/>
    <col width="52" customWidth="1" min="4" max="4"/>
  </cols>
  <sheetData>
    <row r="1">
      <c r="A1" s="1" t="inlineStr">
        <is>
          <t>Competência</t>
        </is>
      </c>
      <c r="B1" s="1" t="inlineStr">
        <is>
          <t>Descrição</t>
        </is>
      </c>
      <c r="C1" s="1" t="inlineStr">
        <is>
          <t>Indicador de sucesso</t>
        </is>
      </c>
      <c r="D1" s="1" t="inlineStr">
        <is>
          <t>Avaliação do gestor</t>
        </is>
      </c>
    </row>
    <row r="2">
      <c r="A2" s="3" t="inlineStr">
        <is>
          <t>Atendimento ao cliente</t>
        </is>
      </c>
      <c r="B2" s="3" t="inlineStr">
        <is>
          <t>Habilidade de ouvir, entender e resolver as necessidades dos clientes.</t>
        </is>
      </c>
      <c r="C2" s="3" t="inlineStr">
        <is>
          <t>Reduz retrabalho e melhora a satisfação</t>
        </is>
      </c>
      <c r="D2" s="3" t="inlineStr">
        <is>
          <t>Atende com empatia e resolve demandas no primeiro contato.</t>
        </is>
      </c>
    </row>
    <row r="3">
      <c r="A3" s="10" t="inlineStr">
        <is>
          <t>Vendas consultivas</t>
        </is>
      </c>
      <c r="B3" s="10" t="inlineStr">
        <is>
          <t>Condução da venda com foco em diagnóstico e valor para o cliente.</t>
        </is>
      </c>
      <c r="C3" s="10" t="inlineStr">
        <is>
          <t>Aumenta conversão e qualidade das propostas</t>
        </is>
      </c>
      <c r="D3" s="10" t="inlineStr">
        <is>
          <t>Apresenta soluções adequadas e converte propostas com consistência.</t>
        </is>
      </c>
    </row>
    <row r="4">
      <c r="A4" s="3" t="inlineStr">
        <is>
          <t>Excel</t>
        </is>
      </c>
      <c r="B4" s="3" t="inlineStr">
        <is>
          <t>Uso de planilhas para controles, cálculos e indicadores.</t>
        </is>
      </c>
      <c r="C4" s="3" t="inlineStr">
        <is>
          <t>Elabora controles com fórmulas e indicadores</t>
        </is>
      </c>
      <c r="D4" s="3" t="inlineStr">
        <is>
          <t>Constrói planilhas confiáveis com fórmulas e gráficos.</t>
        </is>
      </c>
    </row>
    <row r="5">
      <c r="A5" s="10" t="inlineStr">
        <is>
          <t>Fluxo de caixa</t>
        </is>
      </c>
      <c r="B5" s="10" t="inlineStr">
        <is>
          <t>Registro e conciliação diária de entradas e saídas.</t>
        </is>
      </c>
      <c r="C5" s="10" t="inlineStr">
        <is>
          <t>Registra entradas, saídas e concilia saldos</t>
        </is>
      </c>
      <c r="D5" s="10" t="inlineStr">
        <is>
          <t>Mantém o caixa atualizado e sem divergências.</t>
        </is>
      </c>
    </row>
    <row r="6">
      <c r="A6" s="3" t="inlineStr">
        <is>
          <t>Organização</t>
        </is>
      </c>
      <c r="B6" s="3" t="inlineStr">
        <is>
          <t>Planejamento de rotinas, prazos e padronização de processos.</t>
        </is>
      </c>
      <c r="C6" s="3" t="inlineStr">
        <is>
          <t>Cumpre prazos e mantém rotinas padronizadas</t>
        </is>
      </c>
      <c r="D6" s="3" t="inlineStr">
        <is>
          <t>Organiza tarefas e entrega dentro dos prazos combinados.</t>
        </is>
      </c>
    </row>
    <row r="7">
      <c r="A7" s="10" t="inlineStr">
        <is>
          <t>Liderança</t>
        </is>
      </c>
      <c r="B7" s="10" t="inlineStr">
        <is>
          <t>Condução de pessoas, delegação e acompanhamento de resultados.</t>
        </is>
      </c>
      <c r="C7" s="10" t="inlineStr">
        <is>
          <t>Distribui tarefas e acompanha resultados</t>
        </is>
      </c>
      <c r="D7" s="10" t="inlineStr">
        <is>
          <t>Delega com clareza, dá feedbacks e desenvolve a equipe.</t>
        </is>
      </c>
    </row>
    <row r="8">
      <c r="A8" s="3" t="inlineStr">
        <is>
          <t>Comunicação</t>
        </is>
      </c>
      <c r="B8" s="3" t="inlineStr">
        <is>
          <t>Clareza na fala, escrita e apresentação de ideias e resultados.</t>
        </is>
      </c>
      <c r="C8" s="3" t="inlineStr">
        <is>
          <t>Apresenta resultados com clareza e objetividade</t>
        </is>
      </c>
      <c r="D8" s="3" t="inlineStr">
        <is>
          <t>Comunica-se de forma clara, objetiva e adequada ao público.</t>
        </is>
      </c>
    </row>
    <row r="9">
      <c r="A9" s="10" t="inlineStr">
        <is>
          <t>Estoque</t>
        </is>
      </c>
      <c r="B9" s="10" t="inlineStr">
        <is>
          <t>Controle de entradas, saídas e inventário de produtos.</t>
        </is>
      </c>
      <c r="C9" s="10" t="inlineStr">
        <is>
          <t>Reduz divergências entre estoque físico e sistema</t>
        </is>
      </c>
      <c r="D9" s="10" t="inlineStr">
        <is>
          <t>Mantém inventário preciso e inventários sem perdas.</t>
        </is>
      </c>
    </row>
    <row r="10">
      <c r="A10" s="3" t="inlineStr">
        <is>
          <t>Rotinas fiscais</t>
        </is>
      </c>
      <c r="B10" s="3" t="inlineStr">
        <is>
          <t>Emissão de notas, obrigações e controles do Simples Nacional.</t>
        </is>
      </c>
      <c r="C10" s="3" t="inlineStr">
        <is>
          <t>Emite notas sem erros e dentro do prazo</t>
        </is>
      </c>
      <c r="D10" s="3" t="inlineStr">
        <is>
          <t>Executa rotinas fiscais com precisão e pontualidade.</t>
        </is>
      </c>
    </row>
    <row r="11">
      <c r="A11" s="10" t="inlineStr">
        <is>
          <t>Marketing digital</t>
        </is>
      </c>
      <c r="B11" s="10" t="inlineStr">
        <is>
          <t>Gestão de redes sociais, campanhas e análise de métricas.</t>
        </is>
      </c>
      <c r="C11" s="10" t="inlineStr">
        <is>
          <t>Gera campanhas com retorno mensurável</t>
        </is>
      </c>
      <c r="D11" s="10" t="inlineStr">
        <is>
          <t>Planeja campanhas e analisa resultados com autonomia.</t>
        </is>
      </c>
    </row>
  </sheetData>
  <autoFilter ref="A1:D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" customWidth="1" min="3" max="3"/>
    <col width="24" customWidth="1" min="4" max="4"/>
    <col width="16" customWidth="1" min="5" max="5"/>
    <col width="16" customWidth="1" min="6" max="6"/>
    <col width="16" customWidth="1" min="8" max="8"/>
  </cols>
  <sheetData>
    <row r="1">
      <c r="A1" s="13" t="inlineStr">
        <is>
          <t>Painel Gerencial — PDI (Plano de Desenvolvimento Individual)</t>
        </is>
      </c>
    </row>
    <row r="3">
      <c r="A3" s="14" t="inlineStr">
        <is>
          <t>Indicador</t>
        </is>
      </c>
      <c r="B3" s="14" t="inlineStr">
        <is>
          <t>Valor</t>
        </is>
      </c>
    </row>
    <row r="4">
      <c r="A4" s="3" t="inlineStr">
        <is>
          <t>Total de planos</t>
        </is>
      </c>
      <c r="B4" s="15">
        <f>COUNTA(PDI!$A$2:$A$11)</f>
        <v/>
      </c>
    </row>
    <row r="5">
      <c r="A5" s="10" t="inlineStr">
        <is>
          <t>Planos concluídos</t>
        </is>
      </c>
      <c r="B5" s="16">
        <f>COUNTIF(PDI!$N$2:$N$11,"Concluído")</f>
        <v/>
      </c>
    </row>
    <row r="6">
      <c r="A6" s="3" t="inlineStr">
        <is>
          <t>Planos em andamento</t>
        </is>
      </c>
      <c r="B6" s="15">
        <f>COUNTIF(PDI!$N$2:$N$11,"Em andamento")</f>
        <v/>
      </c>
    </row>
    <row r="7">
      <c r="A7" s="10" t="inlineStr">
        <is>
          <t>Planos atrasados</t>
        </is>
      </c>
      <c r="B7" s="16">
        <f>COUNTIF(PDI!$T$2:$T$11,"Atrasado")</f>
        <v/>
      </c>
    </row>
    <row r="8">
      <c r="A8" s="3" t="inlineStr">
        <is>
          <t>Percentual médio de conclusão</t>
        </is>
      </c>
      <c r="B8" s="17">
        <f>AVERAGE(PDI!$O$2:$O$11)</f>
        <v/>
      </c>
    </row>
    <row r="9">
      <c r="A9" s="10" t="inlineStr">
        <is>
          <t>Custo previsto total</t>
        </is>
      </c>
      <c r="B9" s="18">
        <f>SUM(PDI!$P$2:$P$11)</f>
        <v/>
      </c>
    </row>
    <row r="10">
      <c r="A10" s="3" t="inlineStr">
        <is>
          <t>Custo realizado total</t>
        </is>
      </c>
      <c r="B10" s="19">
        <f>SUM(PDI!$Q$2:$Q$11)</f>
        <v/>
      </c>
    </row>
    <row r="11">
      <c r="A11" s="10" t="inlineStr">
        <is>
          <t>Desvio de custo</t>
        </is>
      </c>
      <c r="B11" s="18">
        <f>IFERROR(B8-B7,0)</f>
        <v/>
      </c>
    </row>
    <row r="13">
      <c r="A13" s="14" t="inlineStr">
        <is>
          <t>Resumo por status</t>
        </is>
      </c>
      <c r="B13" s="14" t="inlineStr">
        <is>
          <t>Quantidade</t>
        </is>
      </c>
      <c r="D13" s="14" t="inlineStr">
        <is>
          <t>Custo por competência</t>
        </is>
      </c>
      <c r="E13" s="14" t="inlineStr">
        <is>
          <t>Previsto</t>
        </is>
      </c>
      <c r="F13" s="14" t="inlineStr">
        <is>
          <t>Realizado</t>
        </is>
      </c>
    </row>
    <row r="14">
      <c r="A14" s="3" t="inlineStr">
        <is>
          <t>Não iniciado</t>
        </is>
      </c>
      <c r="B14" s="2">
        <f>COUNTIF(PDI!$N$2:$N$11,"Não iniciado")</f>
        <v/>
      </c>
      <c r="D14" s="3" t="inlineStr">
        <is>
          <t>Atendimento ao cliente</t>
        </is>
      </c>
      <c r="E14" s="19">
        <f>SUMIF(PDI!$E$2:$E$11,D14,PDI!$P$2:$P$11)</f>
        <v/>
      </c>
      <c r="F14" s="19">
        <f>SUMIF(PDI!$E$2:$E$11,D14,PDI!$Q$2:$Q$11)</f>
        <v/>
      </c>
    </row>
    <row r="15">
      <c r="A15" s="10" t="inlineStr">
        <is>
          <t>Em andamento</t>
        </is>
      </c>
      <c r="B15" s="9">
        <f>COUNTIF(PDI!$N$2:$N$11,"Em andamento")</f>
        <v/>
      </c>
      <c r="D15" s="10" t="inlineStr">
        <is>
          <t>Vendas consultivas</t>
        </is>
      </c>
      <c r="E15" s="18">
        <f>SUMIF(PDI!$E$2:$E$11,D15,PDI!$P$2:$P$11)</f>
        <v/>
      </c>
      <c r="F15" s="18">
        <f>SUMIF(PDI!$E$2:$E$11,D15,PDI!$Q$2:$Q$11)</f>
        <v/>
      </c>
    </row>
    <row r="16">
      <c r="A16" s="3" t="inlineStr">
        <is>
          <t>Concluído</t>
        </is>
      </c>
      <c r="B16" s="2">
        <f>COUNTIF(PDI!$N$2:$N$11,"Concluído")</f>
        <v/>
      </c>
      <c r="D16" s="3" t="inlineStr">
        <is>
          <t>Excel</t>
        </is>
      </c>
      <c r="E16" s="19">
        <f>SUMIF(PDI!$E$2:$E$11,D16,PDI!$P$2:$P$11)</f>
        <v/>
      </c>
      <c r="F16" s="19">
        <f>SUMIF(PDI!$E$2:$E$11,D16,PDI!$Q$2:$Q$11)</f>
        <v/>
      </c>
    </row>
    <row r="17">
      <c r="A17" s="10" t="inlineStr">
        <is>
          <t>Cancelado</t>
        </is>
      </c>
      <c r="B17" s="9">
        <f>COUNTIF(PDI!$N$2:$N$11,"Cancelado")</f>
        <v/>
      </c>
      <c r="D17" s="10" t="inlineStr">
        <is>
          <t>Fluxo de caixa</t>
        </is>
      </c>
      <c r="E17" s="18">
        <f>SUMIF(PDI!$E$2:$E$11,D17,PDI!$P$2:$P$11)</f>
        <v/>
      </c>
      <c r="F17" s="18">
        <f>SUMIF(PDI!$E$2:$E$11,D17,PDI!$Q$2:$Q$11)</f>
        <v/>
      </c>
    </row>
    <row r="18">
      <c r="D18" s="3" t="inlineStr">
        <is>
          <t>Organização</t>
        </is>
      </c>
      <c r="E18" s="19">
        <f>SUMIF(PDI!$E$2:$E$11,D18,PDI!$P$2:$P$11)</f>
        <v/>
      </c>
      <c r="F18" s="19">
        <f>SUMIF(PDI!$E$2:$E$11,D18,PDI!$Q$2:$Q$11)</f>
        <v/>
      </c>
    </row>
    <row r="19">
      <c r="D19" s="10" t="inlineStr">
        <is>
          <t>Liderança</t>
        </is>
      </c>
      <c r="E19" s="18">
        <f>SUMIF(PDI!$E$2:$E$11,D19,PDI!$P$2:$P$11)</f>
        <v/>
      </c>
      <c r="F19" s="18">
        <f>SUMIF(PDI!$E$2:$E$11,D19,PDI!$Q$2:$Q$11)</f>
        <v/>
      </c>
    </row>
    <row r="20">
      <c r="D20" s="3" t="inlineStr">
        <is>
          <t>Comunicação</t>
        </is>
      </c>
      <c r="E20" s="19">
        <f>SUMIF(PDI!$E$2:$E$11,D20,PDI!$P$2:$P$11)</f>
        <v/>
      </c>
      <c r="F20" s="19">
        <f>SUMIF(PDI!$E$2:$E$11,D20,PDI!$Q$2:$Q$11)</f>
        <v/>
      </c>
    </row>
    <row r="21">
      <c r="D21" s="10" t="inlineStr">
        <is>
          <t>Estoque</t>
        </is>
      </c>
      <c r="E21" s="18">
        <f>SUMIF(PDI!$E$2:$E$11,D21,PDI!$P$2:$P$11)</f>
        <v/>
      </c>
      <c r="F21" s="18">
        <f>SUMIF(PDI!$E$2:$E$11,D21,PDI!$Q$2:$Q$11)</f>
        <v/>
      </c>
    </row>
    <row r="22">
      <c r="D22" s="3" t="inlineStr">
        <is>
          <t>Rotinas fiscais</t>
        </is>
      </c>
      <c r="E22" s="19">
        <f>SUMIF(PDI!$E$2:$E$11,D22,PDI!$P$2:$P$11)</f>
        <v/>
      </c>
      <c r="F22" s="19">
        <f>SUMIF(PDI!$E$2:$E$11,D22,PDI!$Q$2:$Q$11)</f>
        <v/>
      </c>
    </row>
    <row r="23">
      <c r="D23" s="10" t="inlineStr">
        <is>
          <t>Marketing digital</t>
        </is>
      </c>
      <c r="E23" s="18">
        <f>SUMIF(PDI!$E$2:$E$11,D23,PDI!$P$2:$P$11)</f>
        <v/>
      </c>
      <c r="F23" s="18">
        <f>SUMIF(PDI!$E$2:$E$11,D23,PDI!$Q$2:$Q$11)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2026-08-01T16:31:28Z</dcterms:created>
  <dcterms:modified xmlns:dcterms="http://purl.org/dc/terms/" xmlns:xsi="http://www.w3.org/2001/XMLSchema-instance" xsi:type="dcterms:W3CDTF">2026-08-01T16:31:28Z</dcterms:modified>
</cp:coreProperties>
</file>