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tina Semanal" sheetId="1" state="visible" r:id="rId1"/>
    <sheet xmlns:r="http://schemas.openxmlformats.org/officeDocument/2006/relationships" name="Resumo da Semana" sheetId="2" state="visible" r:id="rId2"/>
    <sheet xmlns:r="http://schemas.openxmlformats.org/officeDocument/2006/relationships" name="Lista de Apoi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"/>
    <numFmt numFmtId="165" formatCode="DD/MM/AAAA"/>
    <numFmt numFmtId="166" formatCode="0.0"/>
    <numFmt numFmtId="167" formatCode="R$ #,##0.00"/>
    <numFmt numFmtId="168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  <font>
      <name val="Calibri"/>
      <i val="1"/>
      <color rgb="00374151"/>
      <sz val="9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167" fontId="3" fillId="3" borderId="1" applyAlignment="1" pivotButton="0" quotePrefix="0" xfId="0">
      <alignment horizontal="right" vertical="center"/>
    </xf>
    <xf numFmtId="167" fontId="3" fillId="4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6" fontId="3" fillId="5" borderId="1" applyAlignment="1" pivotButton="0" quotePrefix="0" xfId="0">
      <alignment horizontal="center" vertical="center" wrapText="1"/>
    </xf>
    <xf numFmtId="167" fontId="3" fillId="5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right" vertical="center"/>
    </xf>
    <xf numFmtId="166" fontId="5" fillId="5" borderId="1" applyAlignment="1" pivotButton="0" quotePrefix="0" xfId="0">
      <alignment horizontal="center" vertical="center" wrapText="1"/>
    </xf>
    <xf numFmtId="167" fontId="5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167" fontId="3" fillId="5" borderId="1" applyAlignment="1" pivotButton="0" quotePrefix="0" xfId="0">
      <alignment horizontal="center" vertical="center" wrapText="1"/>
    </xf>
    <xf numFmtId="167" fontId="3" fillId="3" borderId="1" applyAlignment="1" pivotButton="0" quotePrefix="0" xfId="0">
      <alignment horizontal="center" vertical="center" wrapText="1"/>
    </xf>
    <xf numFmtId="168" fontId="3" fillId="3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color rgb="00065F46"/>
        <sz val="10"/>
      </font>
      <fill>
        <patternFill patternType="solid">
          <fgColor rgb="00D1FAE5"/>
        </patternFill>
      </fill>
    </dxf>
    <dxf>
      <font>
        <color rgb="00991B1B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Tarefas por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 da Semana'!B18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 da Semana'!$A$19:$A$22</f>
            </numRef>
          </cat>
          <val>
            <numRef>
              <f>'Resumo da Semana'!$B$19:$B$22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38" customWidth="1" min="4" max="4"/>
    <col width="22" customWidth="1" min="5" max="5"/>
    <col width="12" customWidth="1" min="6" max="6"/>
    <col width="16" customWidth="1" min="7" max="7"/>
    <col width="16" customWidth="1" min="8" max="8"/>
    <col width="18" customWidth="1" min="9" max="9"/>
    <col width="20" customWidth="1" min="10" max="10"/>
    <col width="20" customWidth="1" min="11" max="11"/>
    <col width="30" customWidth="1" min="12" max="12"/>
    <col width="14" customWidth="1" min="13" max="13"/>
    <col width="18" customWidth="1" min="14" max="14"/>
    <col width="16" customWidth="1" min="15" max="15"/>
  </cols>
  <sheetData>
    <row r="1" ht="30" customHeight="1">
      <c r="A1" s="1" t="inlineStr">
        <is>
          <t>ROTINA SEMANAL — MEI &amp; PEQUENOS NEGÓCIOS</t>
        </is>
      </c>
    </row>
    <row r="2" ht="22" customHeight="1">
      <c r="A2" s="2" t="inlineStr">
        <is>
          <t>Data</t>
        </is>
      </c>
      <c r="B2" s="2" t="inlineStr">
        <is>
          <t>Dia da Semana</t>
        </is>
      </c>
      <c r="C2" s="2" t="inlineStr">
        <is>
          <t>Área</t>
        </is>
      </c>
      <c r="D2" s="2" t="inlineStr">
        <is>
          <t>Tarefa</t>
        </is>
      </c>
      <c r="E2" s="2" t="inlineStr">
        <is>
          <t>Responsável</t>
        </is>
      </c>
      <c r="F2" s="2" t="inlineStr">
        <is>
          <t>Prioridade</t>
        </is>
      </c>
      <c r="G2" s="2" t="inlineStr">
        <is>
          <t>Status</t>
        </is>
      </c>
      <c r="H2" s="2" t="inlineStr">
        <is>
          <t>Horas Previstas</t>
        </is>
      </c>
      <c r="I2" s="2" t="inlineStr">
        <is>
          <t>Horas Realizadas</t>
        </is>
      </c>
      <c r="J2" s="2" t="inlineStr">
        <is>
          <t>Custo Estimado (R$)</t>
        </is>
      </c>
      <c r="K2" s="2" t="inlineStr">
        <is>
          <t>Custo Realizado (R$)</t>
        </is>
      </c>
      <c r="L2" s="2" t="inlineStr">
        <is>
          <t>Observações</t>
        </is>
      </c>
      <c r="M2" s="2" t="inlineStr">
        <is>
          <t>Dif. Horas</t>
        </is>
      </c>
      <c r="N2" s="2" t="inlineStr">
        <is>
          <t>Dif. Custo (R$)</t>
        </is>
      </c>
      <c r="O2" s="2" t="inlineStr">
        <is>
          <t>Indicador</t>
        </is>
      </c>
    </row>
    <row r="3">
      <c r="A3" s="3" t="n">
        <v>46223</v>
      </c>
      <c r="B3" s="4" t="inlineStr">
        <is>
          <t>Segunda-feira</t>
        </is>
      </c>
      <c r="C3" s="4" t="inlineStr">
        <is>
          <t>Financeiro</t>
        </is>
      </c>
      <c r="D3" s="5" t="inlineStr">
        <is>
          <t>Conferência de caixa diária</t>
        </is>
      </c>
      <c r="E3" s="5" t="inlineStr">
        <is>
          <t>Ana Paula Silva</t>
        </is>
      </c>
      <c r="F3" s="6" t="inlineStr">
        <is>
          <t>Alta</t>
        </is>
      </c>
      <c r="G3" s="6" t="inlineStr">
        <is>
          <t>Concluído</t>
        </is>
      </c>
      <c r="H3" s="7" t="n">
        <v>2</v>
      </c>
      <c r="I3" s="8" t="n">
        <v>2</v>
      </c>
      <c r="J3" s="9" t="n">
        <v>50</v>
      </c>
      <c r="K3" s="10" t="n">
        <v>50</v>
      </c>
      <c r="L3" s="5" t="inlineStr">
        <is>
          <t>Caixa conferido OK</t>
        </is>
      </c>
      <c r="M3" s="7">
        <f>IFERROR(I3-H3,"")</f>
        <v/>
      </c>
      <c r="N3" s="9">
        <f>IFERROR(K3-J3,"")</f>
        <v/>
      </c>
      <c r="O3" s="4">
        <f>IF(AND(G3&lt;&gt;"Concluído",A3&lt;TODAY()),"Atrasado","No prazo")</f>
        <v/>
      </c>
    </row>
    <row r="4">
      <c r="A4" s="11" t="n">
        <v>46223</v>
      </c>
      <c r="B4" s="12" t="inlineStr">
        <is>
          <t>Segunda-feira</t>
        </is>
      </c>
      <c r="C4" s="12" t="inlineStr">
        <is>
          <t>Atendimento</t>
        </is>
      </c>
      <c r="D4" s="13" t="inlineStr">
        <is>
          <t>Atendimento ao cliente — suporte</t>
        </is>
      </c>
      <c r="E4" s="13" t="inlineStr">
        <is>
          <t>João Pedro Lima</t>
        </is>
      </c>
      <c r="F4" s="6" t="inlineStr">
        <is>
          <t>Média</t>
        </is>
      </c>
      <c r="G4" s="6" t="inlineStr">
        <is>
          <t>Concluído</t>
        </is>
      </c>
      <c r="H4" s="14" t="n">
        <v>3</v>
      </c>
      <c r="I4" s="8" t="n">
        <v>3.5</v>
      </c>
      <c r="J4" s="15" t="n">
        <v>75</v>
      </c>
      <c r="K4" s="10" t="n">
        <v>82</v>
      </c>
      <c r="L4" s="13" t="inlineStr">
        <is>
          <t>2 chamados resolvidos</t>
        </is>
      </c>
      <c r="M4" s="14">
        <f>IFERROR(I4-H4,"")</f>
        <v/>
      </c>
      <c r="N4" s="15">
        <f>IFERROR(K4-J4,"")</f>
        <v/>
      </c>
      <c r="O4" s="12">
        <f>IF(AND(G4&lt;&gt;"Concluído",A4&lt;TODAY()),"Atrasado","No prazo")</f>
        <v/>
      </c>
    </row>
    <row r="5">
      <c r="A5" s="3" t="n">
        <v>46224</v>
      </c>
      <c r="B5" s="4" t="inlineStr">
        <is>
          <t>Terça-feira</t>
        </is>
      </c>
      <c r="C5" s="4" t="inlineStr">
        <is>
          <t>Fiscal</t>
        </is>
      </c>
      <c r="D5" s="5" t="inlineStr">
        <is>
          <t>Emissão de notas fiscais</t>
        </is>
      </c>
      <c r="E5" s="5" t="inlineStr">
        <is>
          <t>Maria Fernanda Alves</t>
        </is>
      </c>
      <c r="F5" s="6" t="inlineStr">
        <is>
          <t>Alta</t>
        </is>
      </c>
      <c r="G5" s="6" t="inlineStr">
        <is>
          <t>Concluído</t>
        </is>
      </c>
      <c r="H5" s="7" t="n">
        <v>1.5</v>
      </c>
      <c r="I5" s="8" t="n">
        <v>1.5</v>
      </c>
      <c r="J5" s="9" t="n">
        <v>120</v>
      </c>
      <c r="K5" s="10" t="n">
        <v>120</v>
      </c>
      <c r="L5" s="5" t="inlineStr">
        <is>
          <t>NF-e emitidas</t>
        </is>
      </c>
      <c r="M5" s="7">
        <f>IFERROR(I5-H5,"")</f>
        <v/>
      </c>
      <c r="N5" s="9">
        <f>IFERROR(K5-J5,"")</f>
        <v/>
      </c>
      <c r="O5" s="4">
        <f>IF(AND(G5&lt;&gt;"Concluído",A5&lt;TODAY()),"Atrasado","No prazo")</f>
        <v/>
      </c>
    </row>
    <row r="6">
      <c r="A6" s="11" t="n">
        <v>46224</v>
      </c>
      <c r="B6" s="12" t="inlineStr">
        <is>
          <t>Terça-feira</t>
        </is>
      </c>
      <c r="C6" s="12" t="inlineStr">
        <is>
          <t>Marketing</t>
        </is>
      </c>
      <c r="D6" s="13" t="inlineStr">
        <is>
          <t>Postagem em redes sociais</t>
        </is>
      </c>
      <c r="E6" s="13" t="inlineStr">
        <is>
          <t>Juliana Costa</t>
        </is>
      </c>
      <c r="F6" s="6" t="inlineStr">
        <is>
          <t>Baixa</t>
        </is>
      </c>
      <c r="G6" s="6" t="inlineStr">
        <is>
          <t>Concluído</t>
        </is>
      </c>
      <c r="H6" s="14" t="n">
        <v>2</v>
      </c>
      <c r="I6" s="8" t="n">
        <v>2.5</v>
      </c>
      <c r="J6" s="15" t="n">
        <v>30</v>
      </c>
      <c r="K6" s="10" t="n">
        <v>35</v>
      </c>
      <c r="L6" s="13" t="inlineStr">
        <is>
          <t>3 posts publicados</t>
        </is>
      </c>
      <c r="M6" s="14">
        <f>IFERROR(I6-H6,"")</f>
        <v/>
      </c>
      <c r="N6" s="15">
        <f>IFERROR(K6-J6,"")</f>
        <v/>
      </c>
      <c r="O6" s="12">
        <f>IF(AND(G6&lt;&gt;"Concluído",A6&lt;TODAY()),"Atrasado","No prazo")</f>
        <v/>
      </c>
    </row>
    <row r="7">
      <c r="A7" s="3" t="n">
        <v>46225</v>
      </c>
      <c r="B7" s="4" t="inlineStr">
        <is>
          <t>Quarta-feira</t>
        </is>
      </c>
      <c r="C7" s="4" t="inlineStr">
        <is>
          <t>Estoque</t>
        </is>
      </c>
      <c r="D7" s="5" t="inlineStr">
        <is>
          <t>Contagem e atualização de estoque</t>
        </is>
      </c>
      <c r="E7" s="5" t="inlineStr">
        <is>
          <t>Ricardo Souza</t>
        </is>
      </c>
      <c r="F7" s="6" t="inlineStr">
        <is>
          <t>Alta</t>
        </is>
      </c>
      <c r="G7" s="6" t="inlineStr">
        <is>
          <t>Em andamento</t>
        </is>
      </c>
      <c r="H7" s="7" t="n">
        <v>3</v>
      </c>
      <c r="I7" s="8" t="n">
        <v>1.5</v>
      </c>
      <c r="J7" s="9" t="n">
        <v>60</v>
      </c>
      <c r="K7" s="10" t="n">
        <v>25</v>
      </c>
      <c r="L7" s="5" t="inlineStr">
        <is>
          <t>Parcialmente concluído</t>
        </is>
      </c>
      <c r="M7" s="7">
        <f>IFERROR(I7-H7,"")</f>
        <v/>
      </c>
      <c r="N7" s="9">
        <f>IFERROR(K7-J7,"")</f>
        <v/>
      </c>
      <c r="O7" s="4">
        <f>IF(AND(G7&lt;&gt;"Concluído",A7&lt;TODAY()),"Atrasado","No prazo")</f>
        <v/>
      </c>
    </row>
    <row r="8">
      <c r="A8" s="11" t="n">
        <v>46225</v>
      </c>
      <c r="B8" s="12" t="inlineStr">
        <is>
          <t>Quarta-feira</t>
        </is>
      </c>
      <c r="C8" s="12" t="inlineStr">
        <is>
          <t>Compras</t>
        </is>
      </c>
      <c r="D8" s="13" t="inlineStr">
        <is>
          <t>Pedido de reposição de materiais</t>
        </is>
      </c>
      <c r="E8" s="13" t="inlineStr">
        <is>
          <t>Ana Paula Silva</t>
        </is>
      </c>
      <c r="F8" s="6" t="inlineStr">
        <is>
          <t>Média</t>
        </is>
      </c>
      <c r="G8" s="6" t="inlineStr">
        <is>
          <t>Em andamento</t>
        </is>
      </c>
      <c r="H8" s="14" t="n">
        <v>2</v>
      </c>
      <c r="I8" s="8" t="n">
        <v>1</v>
      </c>
      <c r="J8" s="15" t="n">
        <v>800</v>
      </c>
      <c r="K8" s="10" t="n">
        <v>400</v>
      </c>
      <c r="L8" s="13" t="inlineStr">
        <is>
          <t>Aguardando cotação</t>
        </is>
      </c>
      <c r="M8" s="14">
        <f>IFERROR(I8-H8,"")</f>
        <v/>
      </c>
      <c r="N8" s="15">
        <f>IFERROR(K8-J8,"")</f>
        <v/>
      </c>
      <c r="O8" s="12">
        <f>IF(AND(G8&lt;&gt;"Concluído",A8&lt;TODAY()),"Atrasado","No prazo")</f>
        <v/>
      </c>
    </row>
    <row r="9">
      <c r="A9" s="3" t="n">
        <v>46226</v>
      </c>
      <c r="B9" s="4" t="inlineStr">
        <is>
          <t>Quinta-feira</t>
        </is>
      </c>
      <c r="C9" s="4" t="inlineStr">
        <is>
          <t>Financeiro</t>
        </is>
      </c>
      <c r="D9" s="5" t="inlineStr">
        <is>
          <t>Cobrança de clientes inadimplentes</t>
        </is>
      </c>
      <c r="E9" s="5" t="inlineStr">
        <is>
          <t>João Pedro Lima</t>
        </is>
      </c>
      <c r="F9" s="6" t="inlineStr">
        <is>
          <t>Alta</t>
        </is>
      </c>
      <c r="G9" s="6" t="inlineStr">
        <is>
          <t>Não iniciado</t>
        </is>
      </c>
      <c r="H9" s="7" t="n">
        <v>2</v>
      </c>
      <c r="I9" s="8" t="n">
        <v>0</v>
      </c>
      <c r="J9" s="9" t="n">
        <v>100</v>
      </c>
      <c r="K9" s="10" t="n">
        <v>0</v>
      </c>
      <c r="L9" s="5" t="inlineStr"/>
      <c r="M9" s="7">
        <f>IFERROR(I9-H9,"")</f>
        <v/>
      </c>
      <c r="N9" s="9">
        <f>IFERROR(K9-J9,"")</f>
        <v/>
      </c>
      <c r="O9" s="4">
        <f>IF(AND(G9&lt;&gt;"Concluído",A9&lt;TODAY()),"Atrasado","No prazo")</f>
        <v/>
      </c>
    </row>
    <row r="10">
      <c r="A10" s="11" t="n">
        <v>46226</v>
      </c>
      <c r="B10" s="12" t="inlineStr">
        <is>
          <t>Quinta-feira</t>
        </is>
      </c>
      <c r="C10" s="12" t="inlineStr">
        <is>
          <t>Operação</t>
        </is>
      </c>
      <c r="D10" s="13" t="inlineStr">
        <is>
          <t>Organização do espaço interno</t>
        </is>
      </c>
      <c r="E10" s="13" t="inlineStr">
        <is>
          <t>Maria Fernanda Alves</t>
        </is>
      </c>
      <c r="F10" s="6" t="inlineStr">
        <is>
          <t>Baixa</t>
        </is>
      </c>
      <c r="G10" s="6" t="inlineStr">
        <is>
          <t>Não iniciado</t>
        </is>
      </c>
      <c r="H10" s="14" t="n">
        <v>2</v>
      </c>
      <c r="I10" s="8" t="n">
        <v>0</v>
      </c>
      <c r="J10" s="15" t="n">
        <v>40</v>
      </c>
      <c r="K10" s="10" t="n">
        <v>0</v>
      </c>
      <c r="L10" s="13" t="inlineStr"/>
      <c r="M10" s="14">
        <f>IFERROR(I10-H10,"")</f>
        <v/>
      </c>
      <c r="N10" s="15">
        <f>IFERROR(K10-J10,"")</f>
        <v/>
      </c>
      <c r="O10" s="12">
        <f>IF(AND(G10&lt;&gt;"Concluído",A10&lt;TODAY()),"Atrasado","No prazo")</f>
        <v/>
      </c>
    </row>
    <row r="11">
      <c r="A11" s="3" t="n">
        <v>46227</v>
      </c>
      <c r="B11" s="4" t="inlineStr">
        <is>
          <t>Sexta-feira</t>
        </is>
      </c>
      <c r="C11" s="4" t="inlineStr">
        <is>
          <t>Vendas</t>
        </is>
      </c>
      <c r="D11" s="5" t="inlineStr">
        <is>
          <t>Entrega de pedidos pendentes</t>
        </is>
      </c>
      <c r="E11" s="5" t="inlineStr">
        <is>
          <t>Ricardo Souza</t>
        </is>
      </c>
      <c r="F11" s="6" t="inlineStr">
        <is>
          <t>Alta</t>
        </is>
      </c>
      <c r="G11" s="6" t="inlineStr">
        <is>
          <t>Não iniciado</t>
        </is>
      </c>
      <c r="H11" s="7" t="n">
        <v>4</v>
      </c>
      <c r="I11" s="8" t="n">
        <v>0</v>
      </c>
      <c r="J11" s="9" t="n">
        <v>200</v>
      </c>
      <c r="K11" s="10" t="n">
        <v>0</v>
      </c>
      <c r="L11" s="5" t="inlineStr">
        <is>
          <t>Curitiba e região</t>
        </is>
      </c>
      <c r="M11" s="7">
        <f>IFERROR(I11-H11,"")</f>
        <v/>
      </c>
      <c r="N11" s="9">
        <f>IFERROR(K11-J11,"")</f>
        <v/>
      </c>
      <c r="O11" s="4">
        <f>IF(AND(G11&lt;&gt;"Concluído",A11&lt;TODAY()),"Atrasado","No prazo")</f>
        <v/>
      </c>
    </row>
    <row r="12">
      <c r="A12" s="11" t="n">
        <v>46227</v>
      </c>
      <c r="B12" s="12" t="inlineStr">
        <is>
          <t>Sexta-feira</t>
        </is>
      </c>
      <c r="C12" s="12" t="inlineStr">
        <is>
          <t>Financeiro</t>
        </is>
      </c>
      <c r="D12" s="13" t="inlineStr">
        <is>
          <t>Relatório financeiro semanal</t>
        </is>
      </c>
      <c r="E12" s="13" t="inlineStr">
        <is>
          <t>Juliana Costa</t>
        </is>
      </c>
      <c r="F12" s="6" t="inlineStr">
        <is>
          <t>Média</t>
        </is>
      </c>
      <c r="G12" s="6" t="inlineStr">
        <is>
          <t>Não iniciado</t>
        </is>
      </c>
      <c r="H12" s="14" t="n">
        <v>1.5</v>
      </c>
      <c r="I12" s="8" t="n">
        <v>0</v>
      </c>
      <c r="J12" s="15" t="n">
        <v>80</v>
      </c>
      <c r="K12" s="10" t="n">
        <v>0</v>
      </c>
      <c r="L12" s="13" t="inlineStr"/>
      <c r="M12" s="14">
        <f>IFERROR(I12-H12,"")</f>
        <v/>
      </c>
      <c r="N12" s="15">
        <f>IFERROR(K12-J12,"")</f>
        <v/>
      </c>
      <c r="O12" s="12">
        <f>IF(AND(G12&lt;&gt;"Concluído",A12&lt;TODAY()),"Atrasado","No prazo")</f>
        <v/>
      </c>
    </row>
    <row r="14">
      <c r="C14" s="16" t="inlineStr">
        <is>
          <t>TOTAIS SEMANAIS</t>
        </is>
      </c>
      <c r="G14" s="17" t="inlineStr">
        <is>
          <t>Horas Previstas:</t>
        </is>
      </c>
      <c r="H14" s="18">
        <f>SUM(H3:H12)</f>
        <v/>
      </c>
      <c r="I14" s="17">
        <f>SUM(H3:H12)</f>
        <v/>
      </c>
      <c r="J14" s="17" t="inlineStr">
        <is>
          <t>Custo Previsto:</t>
        </is>
      </c>
      <c r="K14" s="17" t="inlineStr">
        <is>
          <t>Custo Realizado:</t>
        </is>
      </c>
    </row>
    <row r="15">
      <c r="J15" s="19">
        <f>SUM(J3:J12)</f>
        <v/>
      </c>
      <c r="K15" s="19">
        <f>SUM(K3:K12)</f>
        <v/>
      </c>
    </row>
  </sheetData>
  <mergeCells count="1">
    <mergeCell ref="A1:L1"/>
  </mergeCells>
  <conditionalFormatting sqref="A3:O12">
    <cfRule type="expression" priority="1" dxfId="0" stopIfTrue="1">
      <formula>$G3="Concluído"</formula>
    </cfRule>
    <cfRule type="expression" priority="2" dxfId="1" stopIfTrue="1">
      <formula>$O3="Atrasado"</formula>
    </cfRule>
  </conditionalFormatting>
  <dataValidations count="2">
    <dataValidation sqref="G3:G12" showErrorMessage="1" showInputMessage="1" allowBlank="0" type="list">
      <formula1>"Não iniciado,Em andamento,Concluído"</formula1>
    </dataValidation>
    <dataValidation sqref="F3:F12" showErrorMessage="1" showInputMessage="1" allowBlank="0" type="list">
      <formula1>"Alta,Média,Baixa"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22" customWidth="1" min="3" max="3"/>
    <col width="26" customWidth="1" min="4" max="4"/>
  </cols>
  <sheetData>
    <row r="1" ht="32" customHeight="1">
      <c r="A1" s="1" t="inlineStr">
        <is>
          <t>RESUMO DA SEMANA</t>
        </is>
      </c>
    </row>
    <row r="2" ht="20" customHeight="1">
      <c r="A2" s="16" t="inlineStr">
        <is>
          <t>Semana de 20/07/2026 a 26/07/2026</t>
        </is>
      </c>
    </row>
    <row r="3">
      <c r="A3" s="2" t="inlineStr">
        <is>
          <t>INDICADOR</t>
        </is>
      </c>
      <c r="B3" s="2" t="inlineStr">
        <is>
          <t>VALOR</t>
        </is>
      </c>
      <c r="C3" s="2" t="inlineStr">
        <is>
          <t>META / REFERÊNCIA</t>
        </is>
      </c>
      <c r="D3" s="2" t="inlineStr">
        <is>
          <t>STATUS</t>
        </is>
      </c>
    </row>
    <row r="4">
      <c r="A4" s="20" t="inlineStr">
        <is>
          <t>Total de Tarefas</t>
        </is>
      </c>
      <c r="B4" s="12">
        <f>COUNTA('Rotina Semanal'!D3:D12)</f>
        <v/>
      </c>
      <c r="C4" s="12" t="inlineStr">
        <is>
          <t>10</t>
        </is>
      </c>
      <c r="D4" s="12" t="inlineStr">
        <is>
          <t>—</t>
        </is>
      </c>
    </row>
    <row r="5">
      <c r="A5" s="21" t="inlineStr">
        <is>
          <t>Tarefas Concluídas</t>
        </is>
      </c>
      <c r="B5" s="4">
        <f>COUNTIF('Rotina Semanal'!G3:G12,"Concluído")</f>
        <v/>
      </c>
      <c r="C5" s="4" t="inlineStr">
        <is>
          <t>10</t>
        </is>
      </c>
      <c r="D5" s="4">
        <f>IF(B4=10,"✔ Completo","⚠ Pendente")</f>
        <v/>
      </c>
    </row>
    <row r="6">
      <c r="A6" s="20" t="inlineStr">
        <is>
          <t>Tarefas Em Andamento</t>
        </is>
      </c>
      <c r="B6" s="12">
        <f>COUNTIF('Rotina Semanal'!G3:G12,"Em andamento")</f>
        <v/>
      </c>
      <c r="C6" s="12" t="inlineStr">
        <is>
          <t>0</t>
        </is>
      </c>
      <c r="D6" s="12" t="inlineStr">
        <is>
          <t>—</t>
        </is>
      </c>
    </row>
    <row r="7">
      <c r="A7" s="21" t="inlineStr">
        <is>
          <t>Tarefas Não Iniciadas</t>
        </is>
      </c>
      <c r="B7" s="4">
        <f>COUNTIF('Rotina Semanal'!G3:G12,"Não iniciado")</f>
        <v/>
      </c>
      <c r="C7" s="4" t="inlineStr">
        <is>
          <t>0</t>
        </is>
      </c>
      <c r="D7" s="4" t="inlineStr">
        <is>
          <t>—</t>
        </is>
      </c>
    </row>
    <row r="8">
      <c r="A8" s="20" t="inlineStr">
        <is>
          <t>Tarefas Atrasadas</t>
        </is>
      </c>
      <c r="B8" s="12">
        <f>COUNTIF('Rotina Semanal'!O3:O12,"Atrasado")</f>
        <v/>
      </c>
      <c r="C8" s="12" t="inlineStr">
        <is>
          <t>0</t>
        </is>
      </c>
      <c r="D8" s="12">
        <f>IF(B7=0,"✔ OK","⚠ Atenção")</f>
        <v/>
      </c>
    </row>
    <row r="9">
      <c r="A9" s="21" t="inlineStr">
        <is>
          <t>Horas Previstas (h)</t>
        </is>
      </c>
      <c r="B9" s="7">
        <f>SUM('Rotina Semanal'!H3:H12)</f>
        <v/>
      </c>
      <c r="C9" s="4" t="inlineStr">
        <is>
          <t>—</t>
        </is>
      </c>
      <c r="D9" s="4" t="inlineStr">
        <is>
          <t>—</t>
        </is>
      </c>
    </row>
    <row r="10">
      <c r="A10" s="20" t="inlineStr">
        <is>
          <t>Horas Realizadas (h)</t>
        </is>
      </c>
      <c r="B10" s="14">
        <f>SUM('Rotina Semanal'!I3:I12)</f>
        <v/>
      </c>
      <c r="C10" s="12" t="inlineStr">
        <is>
          <t>—</t>
        </is>
      </c>
      <c r="D10" s="12" t="inlineStr">
        <is>
          <t>—</t>
        </is>
      </c>
    </row>
    <row r="11">
      <c r="A11" s="21" t="inlineStr">
        <is>
          <t>Desvio de Horas (h)</t>
        </is>
      </c>
      <c r="B11" s="7">
        <f>IFERROR(B9-B8,"")</f>
        <v/>
      </c>
      <c r="C11" s="4" t="inlineStr">
        <is>
          <t>0</t>
        </is>
      </c>
      <c r="D11" s="4">
        <f>IF(B10&lt;=0,"✔ OK","⚠ Excedido")</f>
        <v/>
      </c>
    </row>
    <row r="12">
      <c r="A12" s="20" t="inlineStr">
        <is>
          <t>Custo Previsto (R$)</t>
        </is>
      </c>
      <c r="B12" s="22">
        <f>SUM('Rotina Semanal'!J3:J12)</f>
        <v/>
      </c>
      <c r="C12" s="12" t="inlineStr">
        <is>
          <t>—</t>
        </is>
      </c>
      <c r="D12" s="12" t="inlineStr">
        <is>
          <t>—</t>
        </is>
      </c>
    </row>
    <row r="13">
      <c r="A13" s="21" t="inlineStr">
        <is>
          <t>Custo Realizado (R$)</t>
        </is>
      </c>
      <c r="B13" s="23">
        <f>SUM('Rotina Semanal'!K3:K12)</f>
        <v/>
      </c>
      <c r="C13" s="4" t="inlineStr">
        <is>
          <t>—</t>
        </is>
      </c>
      <c r="D13" s="4" t="inlineStr">
        <is>
          <t>—</t>
        </is>
      </c>
    </row>
    <row r="14">
      <c r="A14" s="20" t="inlineStr">
        <is>
          <t>Desvio de Custo (R$)</t>
        </is>
      </c>
      <c r="B14" s="22">
        <f>IFERROR(B13-B12,"")</f>
        <v/>
      </c>
      <c r="C14" s="12" t="inlineStr">
        <is>
          <t>R$ 0,00</t>
        </is>
      </c>
      <c r="D14" s="12">
        <f>IF(B14&lt;=0,"✔ OK","⚠ Excedido")</f>
        <v/>
      </c>
    </row>
    <row r="15">
      <c r="A15" s="21" t="inlineStr">
        <is>
          <t>% de Conclusão</t>
        </is>
      </c>
      <c r="B15" s="24">
        <f>IFERROR(B4/B3,0)</f>
        <v/>
      </c>
      <c r="C15" s="4" t="inlineStr">
        <is>
          <t>100%</t>
        </is>
      </c>
      <c r="D15" s="4">
        <f>IF(B15&gt;=1,"✔ Ótimo","⚠ Incompleto")</f>
        <v/>
      </c>
    </row>
    <row r="17">
      <c r="A17" s="25" t="inlineStr">
        <is>
          <t>DISTRIBUIÇÃO DE TAREFAS POR STATUS</t>
        </is>
      </c>
    </row>
    <row r="18">
      <c r="A18" s="2" t="inlineStr">
        <is>
          <t>Status</t>
        </is>
      </c>
      <c r="B18" s="2" t="inlineStr">
        <is>
          <t>Qtd. Tarefas</t>
        </is>
      </c>
    </row>
    <row r="19">
      <c r="A19" s="4" t="inlineStr">
        <is>
          <t>Concluído</t>
        </is>
      </c>
      <c r="B19" s="4">
        <f>COUNTIF('Rotina Semanal'!G3:G12,"Concluído")</f>
        <v/>
      </c>
    </row>
    <row r="20">
      <c r="A20" s="12" t="inlineStr">
        <is>
          <t>Em andamento</t>
        </is>
      </c>
      <c r="B20" s="12">
        <f>COUNTIF('Rotina Semanal'!G3:G12,"Em andamento")</f>
        <v/>
      </c>
    </row>
    <row r="21">
      <c r="A21" s="4" t="inlineStr">
        <is>
          <t>Não iniciado</t>
        </is>
      </c>
      <c r="B21" s="4">
        <f>COUNTIF('Rotina Semanal'!G3:G12,"Não iniciado")</f>
        <v/>
      </c>
    </row>
    <row r="22">
      <c r="A22" s="12" t="inlineStr">
        <is>
          <t>Atrasado</t>
        </is>
      </c>
      <c r="B22" s="12">
        <f>COUNTIF('Rotina Semanal'!O3:O12,"Atrasado")</f>
        <v/>
      </c>
    </row>
  </sheetData>
  <mergeCells count="2">
    <mergeCell ref="A1:D1"/>
    <mergeCell ref="A2:D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cols>
    <col width="10" customWidth="1" min="1" max="1"/>
    <col width="24" customWidth="1" min="2" max="2"/>
    <col width="18" customWidth="1" min="3" max="3"/>
    <col width="34" customWidth="1" min="4" max="4"/>
  </cols>
  <sheetData>
    <row r="1" ht="28" customHeight="1">
      <c r="A1" s="1" t="inlineStr">
        <is>
          <t>LISTA DE APOIO — VALIDAÇÕES E REFERÊNCIAS</t>
        </is>
      </c>
    </row>
    <row r="2">
      <c r="A2" s="2" t="inlineStr">
        <is>
          <t>Código</t>
        </is>
      </c>
      <c r="B2" s="2" t="inlineStr">
        <is>
          <t>Item</t>
        </is>
      </c>
      <c r="C2" s="2" t="inlineStr">
        <is>
          <t>Categoria</t>
        </is>
      </c>
      <c r="D2" s="2" t="inlineStr">
        <is>
          <t>Observação</t>
        </is>
      </c>
    </row>
    <row r="3">
      <c r="A3" s="4" t="inlineStr">
        <is>
          <t>SEG</t>
        </is>
      </c>
      <c r="B3" s="5" t="inlineStr">
        <is>
          <t>Segunda-feira</t>
        </is>
      </c>
      <c r="C3" s="5" t="inlineStr">
        <is>
          <t>Dia da Semana</t>
        </is>
      </c>
      <c r="D3" s="5" t="inlineStr">
        <is>
          <t>Início da semana de trabalho</t>
        </is>
      </c>
    </row>
    <row r="4">
      <c r="A4" s="12" t="inlineStr">
        <is>
          <t>TER</t>
        </is>
      </c>
      <c r="B4" s="13" t="inlineStr">
        <is>
          <t>Terça-feira</t>
        </is>
      </c>
      <c r="C4" s="13" t="inlineStr">
        <is>
          <t>Dia da Semana</t>
        </is>
      </c>
      <c r="D4" s="13" t="inlineStr"/>
    </row>
    <row r="5">
      <c r="A5" s="4" t="inlineStr">
        <is>
          <t>QUA</t>
        </is>
      </c>
      <c r="B5" s="5" t="inlineStr">
        <is>
          <t>Quarta-feira</t>
        </is>
      </c>
      <c r="C5" s="5" t="inlineStr">
        <is>
          <t>Dia da Semana</t>
        </is>
      </c>
      <c r="D5" s="5" t="inlineStr"/>
    </row>
    <row r="6">
      <c r="A6" s="12" t="inlineStr">
        <is>
          <t>QUI</t>
        </is>
      </c>
      <c r="B6" s="13" t="inlineStr">
        <is>
          <t>Quinta-feira</t>
        </is>
      </c>
      <c r="C6" s="13" t="inlineStr">
        <is>
          <t>Dia da Semana</t>
        </is>
      </c>
      <c r="D6" s="13" t="inlineStr"/>
    </row>
    <row r="7">
      <c r="A7" s="4" t="inlineStr">
        <is>
          <t>SEX</t>
        </is>
      </c>
      <c r="B7" s="5" t="inlineStr">
        <is>
          <t>Sexta-feira</t>
        </is>
      </c>
      <c r="C7" s="5" t="inlineStr">
        <is>
          <t>Dia da Semana</t>
        </is>
      </c>
      <c r="D7" s="5" t="inlineStr">
        <is>
          <t>Encerramento operacional</t>
        </is>
      </c>
    </row>
    <row r="8">
      <c r="A8" s="12" t="inlineStr">
        <is>
          <t>SAB</t>
        </is>
      </c>
      <c r="B8" s="13" t="inlineStr">
        <is>
          <t>Sábado</t>
        </is>
      </c>
      <c r="C8" s="13" t="inlineStr">
        <is>
          <t>Dia da Semana</t>
        </is>
      </c>
      <c r="D8" s="13" t="inlineStr">
        <is>
          <t>Uso opcional</t>
        </is>
      </c>
    </row>
    <row r="9">
      <c r="A9" s="4" t="inlineStr">
        <is>
          <t>DOM</t>
        </is>
      </c>
      <c r="B9" s="5" t="inlineStr">
        <is>
          <t>Domingo</t>
        </is>
      </c>
      <c r="C9" s="5" t="inlineStr">
        <is>
          <t>Dia da Semana</t>
        </is>
      </c>
      <c r="D9" s="5" t="inlineStr">
        <is>
          <t>Folga recomendada</t>
        </is>
      </c>
    </row>
    <row r="10">
      <c r="A10" s="12" t="inlineStr">
        <is>
          <t>S01</t>
        </is>
      </c>
      <c r="B10" s="13" t="inlineStr">
        <is>
          <t>Não iniciado</t>
        </is>
      </c>
      <c r="C10" s="13" t="inlineStr">
        <is>
          <t>Status</t>
        </is>
      </c>
      <c r="D10" s="13" t="inlineStr">
        <is>
          <t>Tarefa ainda não começou</t>
        </is>
      </c>
    </row>
    <row r="11">
      <c r="A11" s="4" t="inlineStr">
        <is>
          <t>S02</t>
        </is>
      </c>
      <c r="B11" s="5" t="inlineStr">
        <is>
          <t>Em andamento</t>
        </is>
      </c>
      <c r="C11" s="5" t="inlineStr">
        <is>
          <t>Status</t>
        </is>
      </c>
      <c r="D11" s="5" t="inlineStr">
        <is>
          <t>Tarefa em execução</t>
        </is>
      </c>
    </row>
    <row r="12">
      <c r="A12" s="12" t="inlineStr">
        <is>
          <t>S03</t>
        </is>
      </c>
      <c r="B12" s="13" t="inlineStr">
        <is>
          <t>Concluído</t>
        </is>
      </c>
      <c r="C12" s="13" t="inlineStr">
        <is>
          <t>Status</t>
        </is>
      </c>
      <c r="D12" s="13" t="inlineStr">
        <is>
          <t>Tarefa finalizada com sucesso</t>
        </is>
      </c>
    </row>
    <row r="13">
      <c r="A13" s="4" t="inlineStr">
        <is>
          <t>P01</t>
        </is>
      </c>
      <c r="B13" s="5" t="inlineStr">
        <is>
          <t>Alta</t>
        </is>
      </c>
      <c r="C13" s="5" t="inlineStr">
        <is>
          <t>Prioridade</t>
        </is>
      </c>
      <c r="D13" s="5" t="inlineStr">
        <is>
          <t>Executar no início do dia</t>
        </is>
      </c>
    </row>
    <row r="14">
      <c r="A14" s="12" t="inlineStr">
        <is>
          <t>P02</t>
        </is>
      </c>
      <c r="B14" s="13" t="inlineStr">
        <is>
          <t>Média</t>
        </is>
      </c>
      <c r="C14" s="13" t="inlineStr">
        <is>
          <t>Prioridade</t>
        </is>
      </c>
      <c r="D14" s="13" t="inlineStr">
        <is>
          <t>Executar no decorrer do dia</t>
        </is>
      </c>
    </row>
    <row r="15">
      <c r="A15" s="4" t="inlineStr">
        <is>
          <t>P03</t>
        </is>
      </c>
      <c r="B15" s="5" t="inlineStr">
        <is>
          <t>Baixa</t>
        </is>
      </c>
      <c r="C15" s="5" t="inlineStr">
        <is>
          <t>Prioridade</t>
        </is>
      </c>
      <c r="D15" s="5" t="inlineStr">
        <is>
          <t>Pode ser postergada se necessário</t>
        </is>
      </c>
    </row>
    <row r="16">
      <c r="A16" s="12" t="inlineStr">
        <is>
          <t>A01</t>
        </is>
      </c>
      <c r="B16" s="13" t="inlineStr">
        <is>
          <t>Financeiro</t>
        </is>
      </c>
      <c r="C16" s="13" t="inlineStr">
        <is>
          <t>Área</t>
        </is>
      </c>
      <c r="D16" s="13" t="inlineStr">
        <is>
          <t>Caixa, cobranças, relatórios</t>
        </is>
      </c>
    </row>
    <row r="17">
      <c r="A17" s="4" t="inlineStr">
        <is>
          <t>A02</t>
        </is>
      </c>
      <c r="B17" s="5" t="inlineStr">
        <is>
          <t>Vendas</t>
        </is>
      </c>
      <c r="C17" s="5" t="inlineStr">
        <is>
          <t>Área</t>
        </is>
      </c>
      <c r="D17" s="5" t="inlineStr">
        <is>
          <t>Atendimento e fechamento de pedidos</t>
        </is>
      </c>
    </row>
    <row r="18">
      <c r="A18" s="12" t="inlineStr">
        <is>
          <t>A03</t>
        </is>
      </c>
      <c r="B18" s="13" t="inlineStr">
        <is>
          <t>Estoque</t>
        </is>
      </c>
      <c r="C18" s="13" t="inlineStr">
        <is>
          <t>Área</t>
        </is>
      </c>
      <c r="D18" s="13" t="inlineStr">
        <is>
          <t>Contagem e reposição</t>
        </is>
      </c>
    </row>
    <row r="19">
      <c r="A19" s="4" t="inlineStr">
        <is>
          <t>A04</t>
        </is>
      </c>
      <c r="B19" s="5" t="inlineStr">
        <is>
          <t>Atendimento</t>
        </is>
      </c>
      <c r="C19" s="5" t="inlineStr">
        <is>
          <t>Área</t>
        </is>
      </c>
      <c r="D19" s="5" t="inlineStr">
        <is>
          <t>Suporte e relacionamento com cliente</t>
        </is>
      </c>
    </row>
    <row r="20">
      <c r="A20" s="12" t="inlineStr">
        <is>
          <t>A05</t>
        </is>
      </c>
      <c r="B20" s="13" t="inlineStr">
        <is>
          <t>Marketing</t>
        </is>
      </c>
      <c r="C20" s="13" t="inlineStr">
        <is>
          <t>Área</t>
        </is>
      </c>
      <c r="D20" s="13" t="inlineStr">
        <is>
          <t>Redes sociais, divulgação</t>
        </is>
      </c>
    </row>
    <row r="21">
      <c r="A21" s="4" t="inlineStr">
        <is>
          <t>A06</t>
        </is>
      </c>
      <c r="B21" s="5" t="inlineStr">
        <is>
          <t>Operação</t>
        </is>
      </c>
      <c r="C21" s="5" t="inlineStr">
        <is>
          <t>Área</t>
        </is>
      </c>
      <c r="D21" s="5" t="inlineStr">
        <is>
          <t>Logística, organização interna</t>
        </is>
      </c>
    </row>
    <row r="22">
      <c r="A22" s="12" t="inlineStr">
        <is>
          <t>A07</t>
        </is>
      </c>
      <c r="B22" s="13" t="inlineStr">
        <is>
          <t>Fiscal</t>
        </is>
      </c>
      <c r="C22" s="13" t="inlineStr">
        <is>
          <t>Área</t>
        </is>
      </c>
      <c r="D22" s="13" t="inlineStr">
        <is>
          <t>NF-e, obrigações tributárias</t>
        </is>
      </c>
    </row>
    <row r="23">
      <c r="A23" s="4" t="inlineStr">
        <is>
          <t>A08</t>
        </is>
      </c>
      <c r="B23" s="5" t="inlineStr">
        <is>
          <t>Compras</t>
        </is>
      </c>
      <c r="C23" s="5" t="inlineStr">
        <is>
          <t>Área</t>
        </is>
      </c>
      <c r="D23" s="5" t="inlineStr">
        <is>
          <t>Reposição de insumos e materiais</t>
        </is>
      </c>
    </row>
    <row r="26">
      <c r="A26" s="16" t="inlineStr">
        <is>
          <t>CONSULTA DE REFERÊNCIA — VLOOKUP</t>
        </is>
      </c>
    </row>
    <row r="27">
      <c r="A27" s="2" t="inlineStr">
        <is>
          <t>Código Buscado</t>
        </is>
      </c>
      <c r="B27" s="2" t="inlineStr">
        <is>
          <t>Descrição Encontrada</t>
        </is>
      </c>
      <c r="C27" s="2" t="inlineStr">
        <is>
          <t>Categoria Encontrada</t>
        </is>
      </c>
    </row>
    <row r="28">
      <c r="A28" s="6" t="inlineStr">
        <is>
          <t>P01</t>
        </is>
      </c>
      <c r="B28" s="13">
        <f>IFERROR(VLOOKUP(A28,A3:D23,2,FALSE),"")</f>
        <v/>
      </c>
      <c r="C28" s="13">
        <f>IFERROR(VLOOKUP(A28,A3:D23,3,FALSE),"")</f>
        <v/>
      </c>
    </row>
    <row r="29">
      <c r="A29" s="6" t="inlineStr">
        <is>
          <t>S02</t>
        </is>
      </c>
      <c r="B29" s="5">
        <f>IFERROR(VLOOKUP(A29,A3:D23,2,FALSE),"")</f>
        <v/>
      </c>
      <c r="C29" s="5">
        <f>IFERROR(VLOOKUP(A29,A3:D23,3,FALSE),"")</f>
        <v/>
      </c>
    </row>
    <row r="30">
      <c r="A30" s="6" t="inlineStr">
        <is>
          <t>A04</t>
        </is>
      </c>
      <c r="B30" s="13">
        <f>IFERROR(VLOOKUP(A30,A3:D23,2,FALSE),"")</f>
        <v/>
      </c>
      <c r="C30" s="13">
        <f>IFERROR(VLOOKUP(A30,A3:D23,3,FALSE),"")</f>
        <v/>
      </c>
    </row>
    <row r="31">
      <c r="A31" s="6" t="inlineStr">
        <is>
          <t>P03</t>
        </is>
      </c>
      <c r="B31" s="5">
        <f>IFERROR(VLOOKUP(A31,A3:D23,2,FALSE),"")</f>
        <v/>
      </c>
      <c r="C31" s="5">
        <f>IFERROR(VLOOKUP(A31,A3:D23,3,FALSE),"")</f>
        <v/>
      </c>
    </row>
    <row r="32">
      <c r="A32" s="6" t="inlineStr">
        <is>
          <t>A01</t>
        </is>
      </c>
      <c r="B32" s="13">
        <f>IFERROR(VLOOKUP(A32,A3:D23,2,FALSE),"")</f>
        <v/>
      </c>
      <c r="C32" s="13">
        <f>IFERROR(VLOOKUP(A32,A3:D23,3,FALSE),"")</f>
        <v/>
      </c>
    </row>
    <row r="35">
      <c r="A35" s="26" t="inlineStr">
        <is>
          <t>💡 Dica: Use os códigos acima para validar e padronizar dados na aba Rotina Semanal.</t>
        </is>
      </c>
    </row>
  </sheetData>
  <mergeCells count="3">
    <mergeCell ref="A1:D1"/>
    <mergeCell ref="A26:D26"/>
    <mergeCell ref="A35:D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2026-07-21T04:34:32Z</dcterms:created>
  <dcterms:modified xmlns:dcterms="http://purl.org/dc/terms/" xmlns:xsi="http://www.w3.org/2001/XMLSchema-instance" xsi:type="dcterms:W3CDTF">2026-07-21T04:34:32Z</dcterms:modified>
</cp:coreProperties>
</file>