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da da Vida" sheetId="1" state="visible" r:id="rId1"/>
    <sheet xmlns:r="http://schemas.openxmlformats.org/officeDocument/2006/relationships" name="Lançamentos" sheetId="2" state="visible" r:id="rId2"/>
    <sheet xmlns:r="http://schemas.openxmlformats.org/officeDocument/2006/relationships" name="Resum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yyyy-mm-dd"/>
    <numFmt numFmtId="166" formatCode="DD/MM/AAAA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color rgb="00475569"/>
      <sz val="9"/>
    </font>
    <font>
      <name val="Calibri"/>
      <b val="1"/>
      <color rgb="000F766E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0F2FE"/>
      </patternFill>
    </fill>
    <fill>
      <patternFill patternType="solid">
        <fgColor rgb="0014B8A6"/>
      </patternFill>
    </fill>
  </fills>
  <borders count="3">
    <border>
      <left/>
      <right/>
      <top/>
      <bottom/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left" vertical="center" wrapText="1"/>
    </xf>
    <xf numFmtId="164" fontId="3" fillId="4" borderId="2" applyAlignment="1" pivotButton="0" quotePrefix="0" xfId="0">
      <alignment horizontal="center" vertical="center" wrapText="1"/>
    </xf>
    <xf numFmtId="164" fontId="3" fillId="2" borderId="2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center" vertical="center" wrapText="1"/>
    </xf>
    <xf numFmtId="0" fontId="4" fillId="2" borderId="2" applyAlignment="1" pivotButton="0" quotePrefix="0" xfId="0">
      <alignment horizontal="left" vertical="center" wrapText="1"/>
    </xf>
    <xf numFmtId="0" fontId="3" fillId="5" borderId="2" applyAlignment="1" pivotButton="0" quotePrefix="0" xfId="0">
      <alignment horizontal="left" vertical="center" wrapText="1"/>
    </xf>
    <xf numFmtId="164" fontId="3" fillId="5" borderId="2" applyAlignment="1" pivotButton="0" quotePrefix="0" xfId="0">
      <alignment horizontal="center" vertical="center" wrapText="1"/>
    </xf>
    <xf numFmtId="0" fontId="3" fillId="5" borderId="2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2" applyAlignment="1" pivotButton="0" quotePrefix="0" xfId="0">
      <alignment horizontal="center" vertical="center" wrapText="1"/>
    </xf>
    <xf numFmtId="164" fontId="5" fillId="6" borderId="2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166" fontId="3" fillId="2" borderId="2" applyAlignment="1" pivotButton="0" quotePrefix="0" xfId="0">
      <alignment horizontal="center" vertical="center" wrapText="1"/>
    </xf>
    <xf numFmtId="166" fontId="3" fillId="5" borderId="2" applyAlignment="1" pivotButton="0" quotePrefix="0" xfId="0">
      <alignment horizontal="center" vertical="center" wrapText="1"/>
    </xf>
    <xf numFmtId="0" fontId="5" fillId="6" borderId="2" applyAlignment="1" pivotButton="0" quotePrefix="0" xfId="0">
      <alignment horizontal="left" vertical="center" wrapText="1"/>
    </xf>
    <xf numFmtId="3" fontId="5" fillId="6" borderId="2" applyAlignment="1" pivotButton="0" quotePrefix="0" xfId="0">
      <alignment horizontal="center" vertical="center" wrapText="1"/>
    </xf>
    <xf numFmtId="0" fontId="0" fillId="6" borderId="2" pivotButton="0" quotePrefix="0" xfId="0"/>
    <xf numFmtId="164" fontId="5" fillId="2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164" fontId="5" fillId="5" borderId="2" applyAlignment="1" pivotButton="0" quotePrefix="0" xfId="0">
      <alignment horizontal="center" vertical="center" wrapText="1"/>
    </xf>
    <xf numFmtId="0" fontId="6" fillId="7" borderId="2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name val="Calibri"/>
        <b val="1"/>
        <color rgb="00FFFFFF"/>
      </font>
      <fill>
        <patternFill patternType="solid">
          <fgColor rgb="00DC2626"/>
        </patternFill>
      </fill>
    </dxf>
    <dxf>
      <font>
        <name val="Calibri"/>
        <b val="1"/>
        <color rgb="00FFFFFF"/>
      </font>
      <fill>
        <patternFill patternType="solid">
          <fgColor rgb="0022C55E"/>
        </patternFill>
      </fill>
    </dxf>
    <dxf>
      <font>
        <name val="Calibri"/>
        <b val="1"/>
        <color rgb="00DC2626"/>
      </font>
      <fill>
        <patternFill patternType="solid">
          <fgColor rgb="00FEE2E2"/>
        </patternFill>
      </fill>
    </dxf>
    <dxf>
      <font>
        <name val="Calibri"/>
        <b val="1"/>
        <color rgb="00166534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Roda da Vida — Nota Atual vs Meta</a:t>
            </a:r>
          </a:p>
        </rich>
      </tx>
    </title>
    <plotArea>
      <radarChart>
        <radarStyle val="filled"/>
        <ser>
          <idx val="0"/>
          <order val="0"/>
          <tx>
            <strRef>
              <f>'Roda da Vida'!B2</f>
            </strRef>
          </tx>
          <spPr>
            <a:solidFill xmlns:a="http://schemas.openxmlformats.org/drawingml/2006/main">
              <a:srgbClr val="0F766E40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'Roda da Vida'!$A$3:$A$12</f>
            </numRef>
          </cat>
          <val>
            <numRef>
              <f>'Roda da Vida'!$B$3:$B$12</f>
            </numRef>
          </val>
        </ser>
        <ser>
          <idx val="1"/>
          <order val="1"/>
          <tx>
            <strRef>
              <f>'Roda da Vida'!C2</f>
            </strRef>
          </tx>
          <spPr>
            <a:solidFill xmlns:a="http://schemas.openxmlformats.org/drawingml/2006/main">
              <a:srgbClr val="F59E0B40"/>
            </a:solidFill>
            <a:ln xmlns:a="http://schemas.openxmlformats.org/drawingml/2006/main">
              <a:solidFill>
                <a:srgbClr val="F59E0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'Roda da Vida'!$A$3:$A$12</f>
            </numRef>
          </cat>
          <val>
            <numRef>
              <f>'Roda da Vida'!$C$3:$C$12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Notas por Área — Lançamentos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'Lançamentos'!D2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'Lançamentos'!$C$3:$C$12</f>
            </numRef>
          </cat>
          <val>
            <numRef>
              <f>'Lançamentos'!$D$3:$D$12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Área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Nota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Notas Atuais vs Metas — Roda da Vida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'Resumo'!C14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'Resumo'!$A$15:$A$24</f>
            </numRef>
          </cat>
          <val>
            <numRef>
              <f>'Resumo'!$C$15:$C$24</f>
            </numRef>
          </val>
        </ser>
        <ser>
          <idx val="1"/>
          <order val="1"/>
          <tx>
            <strRef>
              <f>'Resumo'!B14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'Resumo'!$A$15:$A$24</f>
            </numRef>
          </cat>
          <val>
            <numRef>
              <f>'Resumo'!$B$15:$B$24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Área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Pontuação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1</row>
      <rowOff>0</rowOff>
    </from>
    <ext cx="64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3</col>
      <colOff>0</colOff>
      <row>1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2" customWidth="1" min="3" max="3"/>
    <col width="12" customWidth="1" min="4" max="4"/>
    <col width="20" customWidth="1" min="5" max="5"/>
    <col width="12" customWidth="1" min="6" max="6"/>
    <col width="46" customWidth="1" min="7" max="7"/>
  </cols>
  <sheetData>
    <row r="1" ht="22" customHeight="1">
      <c r="A1" s="1" t="inlineStr">
        <is>
          <t>🎯  Roda da Vida — Equilíbrio Pessoal e Profissional do Empreendedor</t>
        </is>
      </c>
    </row>
    <row r="2" ht="36" customHeight="1">
      <c r="A2" s="2" t="inlineStr">
        <is>
          <t>Área</t>
        </is>
      </c>
      <c r="B2" s="2" t="inlineStr">
        <is>
          <t>Nota Atual
(0–10)</t>
        </is>
      </c>
      <c r="C2" s="2" t="inlineStr">
        <is>
          <t>Meta
(0–10)</t>
        </is>
      </c>
      <c r="D2" s="2" t="inlineStr">
        <is>
          <t>Variação</t>
        </is>
      </c>
      <c r="E2" s="2" t="inlineStr">
        <is>
          <t>Status</t>
        </is>
      </c>
      <c r="F2" s="2" t="inlineStr">
        <is>
          <t>Prioridade</t>
        </is>
      </c>
      <c r="G2" s="2" t="inlineStr">
        <is>
          <t>Ação Sugerida</t>
        </is>
      </c>
    </row>
    <row r="3" ht="20" customHeight="1">
      <c r="A3" s="3" t="inlineStr">
        <is>
          <t>Saúde</t>
        </is>
      </c>
      <c r="B3" s="4" t="n">
        <v>7.5</v>
      </c>
      <c r="C3" s="4" t="n">
        <v>9</v>
      </c>
      <c r="D3" s="5">
        <f>IFERROR(B3-C3,"")</f>
        <v/>
      </c>
      <c r="E3" s="6">
        <f>IFERROR(IF(B3&gt;=C3,"Dentro da meta","Abaixo da meta"),"")</f>
        <v/>
      </c>
      <c r="F3" s="6">
        <f>IFERROR(IF(B3&lt;6,"Alta",IF(B3&lt;8,"Média","Baixa")),"")</f>
        <v/>
      </c>
      <c r="G3" s="7">
        <f>IFERROR(IF(B3&lt;6,"Definir 1 ação prática nesta semana",IF(B3&lt;8,"Planejar melhoria no próximo mês","Manter rotina e revisar no mês seguinte")),"")</f>
        <v/>
      </c>
    </row>
    <row r="4" ht="20" customHeight="1">
      <c r="A4" s="8" t="inlineStr">
        <is>
          <t>Família</t>
        </is>
      </c>
      <c r="B4" s="4" t="n">
        <v>8</v>
      </c>
      <c r="C4" s="4" t="n">
        <v>9</v>
      </c>
      <c r="D4" s="9">
        <f>IFERROR(B4-C4,"")</f>
        <v/>
      </c>
      <c r="E4" s="10">
        <f>IFERROR(IF(B4&gt;=C4,"Dentro da meta","Abaixo da meta"),"")</f>
        <v/>
      </c>
      <c r="F4" s="10">
        <f>IFERROR(IF(B4&lt;6,"Alta",IF(B4&lt;8,"Média","Baixa")),"")</f>
        <v/>
      </c>
      <c r="G4" s="11">
        <f>IFERROR(IF(B4&lt;6,"Definir 1 ação prática nesta semana",IF(B4&lt;8,"Planejar melhoria no próximo mês","Manter rotina e revisar no mês seguinte")),"")</f>
        <v/>
      </c>
    </row>
    <row r="5" ht="20" customHeight="1">
      <c r="A5" s="3" t="inlineStr">
        <is>
          <t>Finanças Pessoais</t>
        </is>
      </c>
      <c r="B5" s="4" t="n">
        <v>5.5</v>
      </c>
      <c r="C5" s="4" t="n">
        <v>8</v>
      </c>
      <c r="D5" s="5">
        <f>IFERROR(B5-C5,"")</f>
        <v/>
      </c>
      <c r="E5" s="6">
        <f>IFERROR(IF(B5&gt;=C5,"Dentro da meta","Abaixo da meta"),"")</f>
        <v/>
      </c>
      <c r="F5" s="6">
        <f>IFERROR(IF(B5&lt;6,"Alta",IF(B5&lt;8,"Média","Baixa")),"")</f>
        <v/>
      </c>
      <c r="G5" s="7">
        <f>IFERROR(IF(B5&lt;6,"Definir 1 ação prática nesta semana",IF(B5&lt;8,"Planejar melhoria no próximo mês","Manter rotina e revisar no mês seguinte")),"")</f>
        <v/>
      </c>
    </row>
    <row r="6" ht="20" customHeight="1">
      <c r="A6" s="8" t="inlineStr">
        <is>
          <t>Finanças do Negócio</t>
        </is>
      </c>
      <c r="B6" s="4" t="n">
        <v>6</v>
      </c>
      <c r="C6" s="4" t="n">
        <v>8.5</v>
      </c>
      <c r="D6" s="9">
        <f>IFERROR(B6-C6,"")</f>
        <v/>
      </c>
      <c r="E6" s="10">
        <f>IFERROR(IF(B6&gt;=C6,"Dentro da meta","Abaixo da meta"),"")</f>
        <v/>
      </c>
      <c r="F6" s="10">
        <f>IFERROR(IF(B6&lt;6,"Alta",IF(B6&lt;8,"Média","Baixa")),"")</f>
        <v/>
      </c>
      <c r="G6" s="11">
        <f>IFERROR(IF(B6&lt;6,"Definir 1 ação prática nesta semana",IF(B6&lt;8,"Planejar melhoria no próximo mês","Manter rotina e revisar no mês seguinte")),"")</f>
        <v/>
      </c>
    </row>
    <row r="7" ht="20" customHeight="1">
      <c r="A7" s="3" t="inlineStr">
        <is>
          <t>Vendas</t>
        </is>
      </c>
      <c r="B7" s="4" t="n">
        <v>7</v>
      </c>
      <c r="C7" s="4" t="n">
        <v>9</v>
      </c>
      <c r="D7" s="5">
        <f>IFERROR(B7-C7,"")</f>
        <v/>
      </c>
      <c r="E7" s="6">
        <f>IFERROR(IF(B7&gt;=C7,"Dentro da meta","Abaixo da meta"),"")</f>
        <v/>
      </c>
      <c r="F7" s="6">
        <f>IFERROR(IF(B7&lt;6,"Alta",IF(B7&lt;8,"Média","Baixa")),"")</f>
        <v/>
      </c>
      <c r="G7" s="7">
        <f>IFERROR(IF(B7&lt;6,"Definir 1 ação prática nesta semana",IF(B7&lt;8,"Planejar melhoria no próximo mês","Manter rotina e revisar no mês seguinte")),"")</f>
        <v/>
      </c>
    </row>
    <row r="8" ht="20" customHeight="1">
      <c r="A8" s="8" t="inlineStr">
        <is>
          <t>Marketing</t>
        </is>
      </c>
      <c r="B8" s="4" t="n">
        <v>5</v>
      </c>
      <c r="C8" s="4" t="n">
        <v>8</v>
      </c>
      <c r="D8" s="9">
        <f>IFERROR(B8-C8,"")</f>
        <v/>
      </c>
      <c r="E8" s="10">
        <f>IFERROR(IF(B8&gt;=C8,"Dentro da meta","Abaixo da meta"),"")</f>
        <v/>
      </c>
      <c r="F8" s="10">
        <f>IFERROR(IF(B8&lt;6,"Alta",IF(B8&lt;8,"Média","Baixa")),"")</f>
        <v/>
      </c>
      <c r="G8" s="11">
        <f>IFERROR(IF(B8&lt;6,"Definir 1 ação prática nesta semana",IF(B8&lt;8,"Planejar melhoria no próximo mês","Manter rotina e revisar no mês seguinte")),"")</f>
        <v/>
      </c>
    </row>
    <row r="9" ht="20" customHeight="1">
      <c r="A9" s="3" t="inlineStr">
        <is>
          <t>Processos</t>
        </is>
      </c>
      <c r="B9" s="4" t="n">
        <v>6.5</v>
      </c>
      <c r="C9" s="4" t="n">
        <v>8</v>
      </c>
      <c r="D9" s="5">
        <f>IFERROR(B9-C9,"")</f>
        <v/>
      </c>
      <c r="E9" s="6">
        <f>IFERROR(IF(B9&gt;=C9,"Dentro da meta","Abaixo da meta"),"")</f>
        <v/>
      </c>
      <c r="F9" s="6">
        <f>IFERROR(IF(B9&lt;6,"Alta",IF(B9&lt;8,"Média","Baixa")),"")</f>
        <v/>
      </c>
      <c r="G9" s="7">
        <f>IFERROR(IF(B9&lt;6,"Definir 1 ação prática nesta semana",IF(B9&lt;8,"Planejar melhoria no próximo mês","Manter rotina e revisar no mês seguinte")),"")</f>
        <v/>
      </c>
    </row>
    <row r="10" ht="20" customHeight="1">
      <c r="A10" s="8" t="inlineStr">
        <is>
          <t>Clientes</t>
        </is>
      </c>
      <c r="B10" s="4" t="n">
        <v>8.5</v>
      </c>
      <c r="C10" s="4" t="n">
        <v>9</v>
      </c>
      <c r="D10" s="9">
        <f>IFERROR(B10-C10,"")</f>
        <v/>
      </c>
      <c r="E10" s="10">
        <f>IFERROR(IF(B10&gt;=C10,"Dentro da meta","Abaixo da meta"),"")</f>
        <v/>
      </c>
      <c r="F10" s="10">
        <f>IFERROR(IF(B10&lt;6,"Alta",IF(B10&lt;8,"Média","Baixa")),"")</f>
        <v/>
      </c>
      <c r="G10" s="11">
        <f>IFERROR(IF(B10&lt;6,"Definir 1 ação prática nesta semana",IF(B10&lt;8,"Planejar melhoria no próximo mês","Manter rotina e revisar no mês seguinte")),"")</f>
        <v/>
      </c>
    </row>
    <row r="11" ht="20" customHeight="1">
      <c r="A11" s="3" t="inlineStr">
        <is>
          <t>Aprendizado</t>
        </is>
      </c>
      <c r="B11" s="4" t="n">
        <v>7</v>
      </c>
      <c r="C11" s="4" t="n">
        <v>8.5</v>
      </c>
      <c r="D11" s="5">
        <f>IFERROR(B11-C11,"")</f>
        <v/>
      </c>
      <c r="E11" s="6">
        <f>IFERROR(IF(B11&gt;=C11,"Dentro da meta","Abaixo da meta"),"")</f>
        <v/>
      </c>
      <c r="F11" s="6">
        <f>IFERROR(IF(B11&lt;6,"Alta",IF(B11&lt;8,"Média","Baixa")),"")</f>
        <v/>
      </c>
      <c r="G11" s="7">
        <f>IFERROR(IF(B11&lt;6,"Definir 1 ação prática nesta semana",IF(B11&lt;8,"Planejar melhoria no próximo mês","Manter rotina e revisar no mês seguinte")),"")</f>
        <v/>
      </c>
    </row>
    <row r="12" ht="20" customHeight="1">
      <c r="A12" s="8" t="inlineStr">
        <is>
          <t>Descanso</t>
        </is>
      </c>
      <c r="B12" s="4" t="n">
        <v>5</v>
      </c>
      <c r="C12" s="4" t="n">
        <v>8</v>
      </c>
      <c r="D12" s="9">
        <f>IFERROR(B12-C12,"")</f>
        <v/>
      </c>
      <c r="E12" s="10">
        <f>IFERROR(IF(B12&gt;=C12,"Dentro da meta","Abaixo da meta"),"")</f>
        <v/>
      </c>
      <c r="F12" s="10">
        <f>IFERROR(IF(B12&lt;6,"Alta",IF(B12&lt;8,"Média","Baixa")),"")</f>
        <v/>
      </c>
      <c r="G12" s="11">
        <f>IFERROR(IF(B12&lt;6,"Definir 1 ação prática nesta semana",IF(B12&lt;8,"Planejar melhoria no próximo mês","Manter rotina e revisar no mês seguinte")),"")</f>
        <v/>
      </c>
    </row>
    <row r="13" ht="20" customHeight="1">
      <c r="A13" s="12" t="inlineStr">
        <is>
          <t>MÉDIA GERAL</t>
        </is>
      </c>
      <c r="B13" s="13">
        <f>IFERROR(AVERAGE(B3:B12),0)</f>
        <v/>
      </c>
      <c r="C13" s="13">
        <f>IFERROR(AVERAGE(C3:C12),0)</f>
        <v/>
      </c>
      <c r="D13" s="13">
        <f>IFERROR(AVERAGE(B3:B12)-AVERAGE(C3:C12),0)</f>
        <v/>
      </c>
      <c r="E13" s="12" t="n"/>
      <c r="F13" s="12" t="n"/>
      <c r="G13" s="12" t="n"/>
    </row>
    <row r="15" ht="16" customHeight="1">
      <c r="A15" s="14" t="inlineStr">
        <is>
          <t>🟡 Células amarelas = editáveis   |   🔴 Variação negativa = abaixo da meta   |   🟢 Variação positiva = dentro ou acima</t>
        </is>
      </c>
    </row>
  </sheetData>
  <mergeCells count="1">
    <mergeCell ref="A1:G1"/>
  </mergeCells>
  <conditionalFormatting sqref="D3:D12">
    <cfRule type="expression" priority="1" dxfId="0" stopIfTrue="1">
      <formula>D3&lt;0</formula>
    </cfRule>
    <cfRule type="expression" priority="2" dxfId="1" stopIfTrue="1">
      <formula>D3&gt;=0</formula>
    </cfRule>
  </conditionalFormatting>
  <conditionalFormatting sqref="F3:F12">
    <cfRule type="expression" priority="3" dxfId="2" stopIfTrue="1">
      <formula>F3="Alta"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2" customWidth="1" min="4" max="4"/>
    <col width="40" customWidth="1" min="5" max="5"/>
    <col width="36" customWidth="1" min="6" max="6"/>
    <col width="22" customWidth="1" min="7" max="7"/>
    <col width="12" customWidth="1" min="8" max="8"/>
  </cols>
  <sheetData>
    <row r="1" ht="22" customHeight="1">
      <c r="A1" s="1" t="inlineStr">
        <is>
          <t>📋  Lançamentos Mensais — Avaliações e Ações</t>
        </is>
      </c>
    </row>
    <row r="2" ht="36" customHeight="1">
      <c r="A2" s="2" t="inlineStr">
        <is>
          <t>Data</t>
        </is>
      </c>
      <c r="B2" s="2" t="inlineStr">
        <is>
          <t>Mês de Referência</t>
        </is>
      </c>
      <c r="C2" s="2" t="inlineStr">
        <is>
          <t>Área</t>
        </is>
      </c>
      <c r="D2" s="2" t="inlineStr">
        <is>
          <t>Nota</t>
        </is>
      </c>
      <c r="E2" s="2" t="inlineStr">
        <is>
          <t>Motivo da Nota</t>
        </is>
      </c>
      <c r="F2" s="2" t="inlineStr">
        <is>
          <t>Ação da Semana</t>
        </is>
      </c>
      <c r="G2" s="2" t="inlineStr">
        <is>
          <t>Responsável</t>
        </is>
      </c>
      <c r="H2" s="2" t="inlineStr">
        <is>
          <t>Validação</t>
        </is>
      </c>
    </row>
    <row r="3" ht="20" customHeight="1">
      <c r="A3" s="15" t="n">
        <v>46032</v>
      </c>
      <c r="B3" s="6">
        <f>IFERROR(TEXT(A3,"mm/aaaa"),"")</f>
        <v/>
      </c>
      <c r="C3" s="3" t="inlineStr">
        <is>
          <t>Saúde</t>
        </is>
      </c>
      <c r="D3" s="4" t="n">
        <v>7</v>
      </c>
      <c r="E3" s="7" t="inlineStr">
        <is>
          <t>Retomei academia 3x/semana em janeiro</t>
        </is>
      </c>
      <c r="F3" s="7" t="inlineStr">
        <is>
          <t>Manter frequência semanal e avaliar alimentação</t>
        </is>
      </c>
      <c r="G3" s="3" t="inlineStr">
        <is>
          <t>João Silva — Campinas/SP</t>
        </is>
      </c>
      <c r="H3" s="6">
        <f>IFERROR(IF(AND(D3&gt;=0,D3&lt;=10),"✅ OK","⚠️ Revisar"),"")</f>
        <v/>
      </c>
    </row>
    <row r="4" ht="20" customHeight="1">
      <c r="A4" s="16" t="n">
        <v>46047</v>
      </c>
      <c r="B4" s="10">
        <f>IFERROR(TEXT(A4,"mm/aaaa"),"")</f>
        <v/>
      </c>
      <c r="C4" s="8" t="inlineStr">
        <is>
          <t>Finanças do Negócio</t>
        </is>
      </c>
      <c r="D4" s="4" t="n">
        <v>5.5</v>
      </c>
      <c r="E4" s="11" t="inlineStr">
        <is>
          <t>Janeiro com fluxo de caixa apertado pós-festas</t>
        </is>
      </c>
      <c r="F4" s="11" t="inlineStr">
        <is>
          <t>Renegociar fornecedores e revisar precificação</t>
        </is>
      </c>
      <c r="G4" s="8" t="inlineStr">
        <is>
          <t>João Silva — Campinas/SP</t>
        </is>
      </c>
      <c r="H4" s="10">
        <f>IFERROR(IF(AND(D4&gt;=0,D4&lt;=10),"✅ OK","⚠️ Revisar"),"")</f>
        <v/>
      </c>
    </row>
    <row r="5" ht="20" customHeight="1">
      <c r="A5" s="15" t="n">
        <v>46068</v>
      </c>
      <c r="B5" s="6">
        <f>IFERROR(TEXT(A5,"mm/aaaa"),"")</f>
        <v/>
      </c>
      <c r="C5" s="3" t="inlineStr">
        <is>
          <t>Vendas</t>
        </is>
      </c>
      <c r="D5" s="4" t="n">
        <v>6.5</v>
      </c>
      <c r="E5" s="7" t="inlineStr">
        <is>
          <t>Vendas abaixo do esperado em fevereiro</t>
        </is>
      </c>
      <c r="F5" s="7" t="inlineStr">
        <is>
          <t>Ativar lista de clientes inativos via WhatsApp</t>
        </is>
      </c>
      <c r="G5" s="3" t="inlineStr">
        <is>
          <t>Maria Oliveira — Recife/PE</t>
        </is>
      </c>
      <c r="H5" s="6">
        <f>IFERROR(IF(AND(D5&gt;=0,D5&lt;=10),"✅ OK","⚠️ Revisar"),"")</f>
        <v/>
      </c>
    </row>
    <row r="6" ht="20" customHeight="1">
      <c r="A6" s="16" t="n">
        <v>46081</v>
      </c>
      <c r="B6" s="10">
        <f>IFERROR(TEXT(A6,"mm/aaaa"),"")</f>
        <v/>
      </c>
      <c r="C6" s="8" t="inlineStr">
        <is>
          <t>Marketing</t>
        </is>
      </c>
      <c r="D6" s="4" t="n">
        <v>4.5</v>
      </c>
      <c r="E6" s="11" t="inlineStr">
        <is>
          <t>Sem presença em redes sociais no mês</t>
        </is>
      </c>
      <c r="F6" s="11" t="inlineStr">
        <is>
          <t>Criar calendário de postagens para março</t>
        </is>
      </c>
      <c r="G6" s="8" t="inlineStr">
        <is>
          <t>Maria Oliveira — Recife/PE</t>
        </is>
      </c>
      <c r="H6" s="10">
        <f>IFERROR(IF(AND(D6&gt;=0,D6&lt;=10),"✅ OK","⚠️ Revisar"),"")</f>
        <v/>
      </c>
    </row>
    <row r="7" ht="20" customHeight="1">
      <c r="A7" s="15" t="n">
        <v>46093</v>
      </c>
      <c r="B7" s="6">
        <f>IFERROR(TEXT(A7,"mm/aaaa"),"")</f>
        <v/>
      </c>
      <c r="C7" s="3" t="inlineStr">
        <is>
          <t>Clientes</t>
        </is>
      </c>
      <c r="D7" s="4" t="n">
        <v>8.5</v>
      </c>
      <c r="E7" s="7" t="inlineStr">
        <is>
          <t>Alto índice de retorno e indicações em março</t>
        </is>
      </c>
      <c r="F7" s="7" t="inlineStr">
        <is>
          <t>Criar programa de fidelidade simples</t>
        </is>
      </c>
      <c r="G7" s="3" t="inlineStr">
        <is>
          <t>Ana Santos — Curitiba/PR</t>
        </is>
      </c>
      <c r="H7" s="6">
        <f>IFERROR(IF(AND(D7&gt;=0,D7&lt;=10),"✅ OK","⚠️ Revisar"),"")</f>
        <v/>
      </c>
    </row>
    <row r="8" ht="20" customHeight="1">
      <c r="A8" s="16" t="n">
        <v>46101</v>
      </c>
      <c r="B8" s="10">
        <f>IFERROR(TEXT(A8,"mm/aaaa"),"")</f>
        <v/>
      </c>
      <c r="C8" s="8" t="inlineStr">
        <is>
          <t>Descanso</t>
        </is>
      </c>
      <c r="D8" s="4" t="n">
        <v>4</v>
      </c>
      <c r="E8" s="11" t="inlineStr">
        <is>
          <t>Sem folgas em março, alta demanda</t>
        </is>
      </c>
      <c r="F8" s="11" t="inlineStr">
        <is>
          <t>Bloquear pelo menos 1 dia de descanso por semana</t>
        </is>
      </c>
      <c r="G8" s="8" t="inlineStr">
        <is>
          <t>Ana Santos — Curitiba/PR</t>
        </is>
      </c>
      <c r="H8" s="10">
        <f>IFERROR(IF(AND(D8&gt;=0,D8&lt;=10),"✅ OK","⚠️ Revisar"),"")</f>
        <v/>
      </c>
    </row>
    <row r="9" ht="20" customHeight="1">
      <c r="A9" s="15" t="n">
        <v>46120</v>
      </c>
      <c r="B9" s="6">
        <f>IFERROR(TEXT(A9,"mm/aaaa"),"")</f>
        <v/>
      </c>
      <c r="C9" s="3" t="inlineStr">
        <is>
          <t>Processos</t>
        </is>
      </c>
      <c r="D9" s="4" t="n">
        <v>6</v>
      </c>
      <c r="E9" s="7" t="inlineStr">
        <is>
          <t>Pedidos atrasados por falta de organização</t>
        </is>
      </c>
      <c r="F9" s="7" t="inlineStr">
        <is>
          <t>Montar checklist de produção diária</t>
        </is>
      </c>
      <c r="G9" s="3" t="inlineStr">
        <is>
          <t>Carlos Lima — Goiânia/GO</t>
        </is>
      </c>
      <c r="H9" s="6">
        <f>IFERROR(IF(AND(D9&gt;=0,D9&lt;=10),"✅ OK","⚠️ Revisar"),"")</f>
        <v/>
      </c>
    </row>
    <row r="10" ht="20" customHeight="1">
      <c r="A10" s="16" t="n">
        <v>46134</v>
      </c>
      <c r="B10" s="10">
        <f>IFERROR(TEXT(A10,"mm/aaaa"),"")</f>
        <v/>
      </c>
      <c r="C10" s="8" t="inlineStr">
        <is>
          <t>Finanças Pessoais</t>
        </is>
      </c>
      <c r="D10" s="4" t="n">
        <v>5</v>
      </c>
      <c r="E10" s="11" t="inlineStr">
        <is>
          <t>Gastos pessoais misturados com PJ</t>
        </is>
      </c>
      <c r="F10" s="11" t="inlineStr">
        <is>
          <t>Separar conta pessoal da conta MEI definitivamente</t>
        </is>
      </c>
      <c r="G10" s="8" t="inlineStr">
        <is>
          <t>Carlos Lima — Goiânia/GO</t>
        </is>
      </c>
      <c r="H10" s="10">
        <f>IFERROR(IF(AND(D10&gt;=0,D10&lt;=10),"✅ OK","⚠️ Revisar"),"")</f>
        <v/>
      </c>
    </row>
    <row r="11" ht="20" customHeight="1">
      <c r="A11" s="15" t="n">
        <v>46147</v>
      </c>
      <c r="B11" s="6">
        <f>IFERROR(TEXT(A11,"mm/aaaa"),"")</f>
        <v/>
      </c>
      <c r="C11" s="3" t="inlineStr">
        <is>
          <t>Aprendizado</t>
        </is>
      </c>
      <c r="D11" s="4" t="n">
        <v>7.5</v>
      </c>
      <c r="E11" s="7" t="inlineStr">
        <is>
          <t>Curso online de gestão MEI concluído</t>
        </is>
      </c>
      <c r="F11" s="7" t="inlineStr">
        <is>
          <t>Aplicar uma técnica nova por mês</t>
        </is>
      </c>
      <c r="G11" s="3" t="inlineStr">
        <is>
          <t>Patrícia Souza — Belo Horizonte/MG</t>
        </is>
      </c>
      <c r="H11" s="6">
        <f>IFERROR(IF(AND(D11&gt;=0,D11&lt;=10),"✅ OK","⚠️ Revisar"),"")</f>
        <v/>
      </c>
    </row>
    <row r="12" ht="20" customHeight="1">
      <c r="A12" s="16" t="n">
        <v>46191</v>
      </c>
      <c r="B12" s="10">
        <f>IFERROR(TEXT(A12,"mm/aaaa"),"")</f>
        <v/>
      </c>
      <c r="C12" s="8" t="inlineStr">
        <is>
          <t>Família</t>
        </is>
      </c>
      <c r="D12" s="4" t="n">
        <v>8</v>
      </c>
      <c r="E12" s="11" t="inlineStr">
        <is>
          <t>Mais tempo em família com ajuste de horários</t>
        </is>
      </c>
      <c r="F12" s="11" t="inlineStr">
        <is>
          <t>Manter agenda organizada para conciliar negócio e família</t>
        </is>
      </c>
      <c r="G12" s="8" t="inlineStr">
        <is>
          <t>Patrícia Souza — Belo Horizonte/MG</t>
        </is>
      </c>
      <c r="H12" s="10">
        <f>IFERROR(IF(AND(D12&gt;=0,D12&lt;=10),"✅ OK","⚠️ Revisar"),"")</f>
        <v/>
      </c>
    </row>
    <row r="13" ht="20" customHeight="1">
      <c r="A13" s="17" t="inlineStr">
        <is>
          <t>Total de Registros</t>
        </is>
      </c>
      <c r="B13" s="18">
        <f>COUNTA(A3:A12)</f>
        <v/>
      </c>
      <c r="C13" s="17" t="inlineStr">
        <is>
          <t>Média de Notas</t>
        </is>
      </c>
      <c r="D13" s="13">
        <f>IFERROR(AVERAGE(D3:D12),0)</f>
        <v/>
      </c>
      <c r="E13" s="19" t="n"/>
      <c r="F13" s="19" t="n"/>
      <c r="G13" s="19" t="n"/>
      <c r="H13" s="19" t="n"/>
    </row>
  </sheetData>
  <mergeCells count="1">
    <mergeCell ref="A1:H1"/>
  </mergeCells>
  <conditionalFormatting sqref="D3:D12">
    <cfRule type="expression" priority="1" dxfId="2" stopIfTrue="1">
      <formula>D3&lt;6</formula>
    </cfRule>
    <cfRule type="expression" priority="2" dxfId="3" stopIfTrue="1">
      <formula>D3&gt;=8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46" customWidth="1" min="3" max="3"/>
    <col width="14" customWidth="1" min="4" max="4"/>
    <col width="14" customWidth="1" min="5" max="5"/>
  </cols>
  <sheetData>
    <row r="1" ht="22" customHeight="1">
      <c r="A1" s="1" t="inlineStr">
        <is>
          <t>📊  Resumo — Indicadores e Recomendações da Roda da Vida</t>
        </is>
      </c>
    </row>
    <row r="2" ht="36" customHeight="1">
      <c r="A2" s="2" t="inlineStr">
        <is>
          <t>Indicador</t>
        </is>
      </c>
      <c r="B2" s="2" t="inlineStr">
        <is>
          <t>Valor</t>
        </is>
      </c>
      <c r="C2" s="2" t="inlineStr">
        <is>
          <t>Observação</t>
        </is>
      </c>
    </row>
    <row r="3" ht="20" customHeight="1">
      <c r="A3" s="3" t="inlineStr">
        <is>
          <t>Média Geral das Notas</t>
        </is>
      </c>
      <c r="B3" s="20">
        <f>IFERROR(AVERAGE('Roda da Vida'!B3:B12),0)</f>
        <v/>
      </c>
      <c r="C3" s="7" t="inlineStr">
        <is>
          <t>Média de todas as áreas da Roda da Vida</t>
        </is>
      </c>
    </row>
    <row r="4" ht="20" customHeight="1">
      <c r="A4" s="8" t="inlineStr">
        <is>
          <t>Status Geral</t>
        </is>
      </c>
      <c r="B4" s="21">
        <f>IFERROR(IF(AVERAGE('Roda da Vida'!B3:B12)&gt;=8,"Muito equilibrado",IF(AVERAGE('Roda da Vida'!B3:B12)&gt;=6,"Atenção necessária","Prioridade de ajuste")),"")</f>
        <v/>
      </c>
      <c r="C4" s="11" t="inlineStr">
        <is>
          <t>Classificação automática com base na média geral</t>
        </is>
      </c>
    </row>
    <row r="5" ht="20" customHeight="1">
      <c r="A5" s="3" t="inlineStr">
        <is>
          <t>Qtd. de Áreas Abaixo da Meta</t>
        </is>
      </c>
      <c r="B5" s="20">
        <f>COUNTIF('Roda da Vida'!D3:D12,"&lt;0")</f>
        <v/>
      </c>
      <c r="C5" s="7" t="inlineStr">
        <is>
          <t>Áreas onde a nota está abaixo da meta definida</t>
        </is>
      </c>
    </row>
    <row r="6" ht="20" customHeight="1">
      <c r="A6" s="8" t="inlineStr">
        <is>
          <t>Qtd. de Áreas com Nota &lt; 6</t>
        </is>
      </c>
      <c r="B6" s="22">
        <f>COUNTIF('Roda da Vida'!B3:B12,"&lt;6")</f>
        <v/>
      </c>
      <c r="C6" s="11" t="inlineStr">
        <is>
          <t>Áreas críticas que exigem ação imediata</t>
        </is>
      </c>
    </row>
    <row r="7" ht="20" customHeight="1">
      <c r="A7" s="3" t="inlineStr">
        <is>
          <t>Qtd. de Áreas com Nota ≥ 8</t>
        </is>
      </c>
      <c r="B7" s="20">
        <f>COUNTIF('Roda da Vida'!B3:B12,"&gt;="&amp;8)</f>
        <v/>
      </c>
      <c r="C7" s="7" t="inlineStr">
        <is>
          <t>Áreas de excelência — manter o ritmo</t>
        </is>
      </c>
    </row>
    <row r="8" ht="20" customHeight="1">
      <c r="A8" s="8" t="inlineStr">
        <is>
          <t>Nota Média — Finanças do Negócio</t>
        </is>
      </c>
      <c r="B8" s="22">
        <f>IFERROR(SUMIF('Roda da Vida'!A3:A12,"Finanças do Negócio",'Roda da Vida'!B3:B12)/COUNTIF('Roda da Vida'!A3:A12,"Finanças do Negócio"),0)</f>
        <v/>
      </c>
      <c r="C8" s="11" t="inlineStr">
        <is>
          <t>Média específica da área financeira do negócio</t>
        </is>
      </c>
    </row>
    <row r="9" ht="20" customHeight="1">
      <c r="A9" s="3" t="inlineStr">
        <is>
          <t>Nota Média — Vendas</t>
        </is>
      </c>
      <c r="B9" s="20">
        <f>IFERROR(SUMIF('Roda da Vida'!A3:A12,"Vendas",'Roda da Vida'!B3:B12)/COUNTIF('Roda da Vida'!A3:A12,"Vendas"),0)</f>
        <v/>
      </c>
      <c r="C9" s="7" t="inlineStr">
        <is>
          <t>Média específica da área de Vendas</t>
        </is>
      </c>
    </row>
    <row r="10" ht="20" customHeight="1">
      <c r="A10" s="8" t="inlineStr">
        <is>
          <t>Nota Média — Saúde</t>
        </is>
      </c>
      <c r="B10" s="22">
        <f>IFERROR(SUMIF('Roda da Vida'!A3:A12,"Saúde",'Roda da Vida'!B3:B12)/COUNTIF('Roda da Vida'!A3:A12,"Saúde"),0)</f>
        <v/>
      </c>
      <c r="C10" s="11" t="inlineStr">
        <is>
          <t>Média específica da área de Saúde</t>
        </is>
      </c>
    </row>
    <row r="11" ht="20" customHeight="1">
      <c r="A11" s="3" t="inlineStr">
        <is>
          <t>Nota Mínima (Ponto Crítico)</t>
        </is>
      </c>
      <c r="B11" s="20">
        <f>IFERROR(MIN('Roda da Vida'!B3:B12),0)</f>
        <v/>
      </c>
      <c r="C11" s="7" t="inlineStr">
        <is>
          <t>Área mais baixa — exige atenção prioritária</t>
        </is>
      </c>
    </row>
    <row r="12" ht="20" customHeight="1">
      <c r="A12" s="8" t="inlineStr">
        <is>
          <t>Nota Máxima (Ponto Forte)</t>
        </is>
      </c>
      <c r="B12" s="22">
        <f>IFERROR(MAX('Roda da Vida'!B3:B12),0)</f>
        <v/>
      </c>
      <c r="C12" s="11" t="inlineStr">
        <is>
          <t>Área mais alta — referência positiva</t>
        </is>
      </c>
    </row>
    <row r="14" ht="18" customHeight="1">
      <c r="A14" s="23" t="inlineStr">
        <is>
          <t>Tabela de Referência — Metas por Área</t>
        </is>
      </c>
      <c r="B14" s="24" t="inlineStr">
        <is>
          <t>Meta</t>
        </is>
      </c>
      <c r="C14" s="24" t="inlineStr">
        <is>
          <t>Nota VLOOKUP — Busca Direta</t>
        </is>
      </c>
    </row>
    <row r="15" ht="18" customHeight="1">
      <c r="A15" s="3" t="inlineStr">
        <is>
          <t>Saúde</t>
        </is>
      </c>
      <c r="B15" s="4" t="n">
        <v>9</v>
      </c>
      <c r="C15" s="5">
        <f>IFERROR(VLOOKUP(A15,'Roda da Vida'!A3:B12,2,FALSE),"")</f>
        <v/>
      </c>
    </row>
    <row r="16" ht="18" customHeight="1">
      <c r="A16" s="8" t="inlineStr">
        <is>
          <t>Família</t>
        </is>
      </c>
      <c r="B16" s="4" t="n">
        <v>9</v>
      </c>
      <c r="C16" s="9">
        <f>IFERROR(VLOOKUP(A16,'Roda da Vida'!A3:B12,2,FALSE),"")</f>
        <v/>
      </c>
    </row>
    <row r="17" ht="18" customHeight="1">
      <c r="A17" s="3" t="inlineStr">
        <is>
          <t>Finanças Pessoais</t>
        </is>
      </c>
      <c r="B17" s="4" t="n">
        <v>8</v>
      </c>
      <c r="C17" s="5">
        <f>IFERROR(VLOOKUP(A17,'Roda da Vida'!A3:B12,2,FALSE),"")</f>
        <v/>
      </c>
    </row>
    <row r="18" ht="18" customHeight="1">
      <c r="A18" s="8" t="inlineStr">
        <is>
          <t>Finanças do Negócio</t>
        </is>
      </c>
      <c r="B18" s="4" t="n">
        <v>8.5</v>
      </c>
      <c r="C18" s="9">
        <f>IFERROR(VLOOKUP(A18,'Roda da Vida'!A3:B12,2,FALSE),"")</f>
        <v/>
      </c>
    </row>
    <row r="19" ht="18" customHeight="1">
      <c r="A19" s="3" t="inlineStr">
        <is>
          <t>Vendas</t>
        </is>
      </c>
      <c r="B19" s="4" t="n">
        <v>9</v>
      </c>
      <c r="C19" s="5">
        <f>IFERROR(VLOOKUP(A19,'Roda da Vida'!A3:B12,2,FALSE),"")</f>
        <v/>
      </c>
    </row>
    <row r="20" ht="18" customHeight="1">
      <c r="A20" s="8" t="inlineStr">
        <is>
          <t>Marketing</t>
        </is>
      </c>
      <c r="B20" s="4" t="n">
        <v>8</v>
      </c>
      <c r="C20" s="9">
        <f>IFERROR(VLOOKUP(A20,'Roda da Vida'!A3:B12,2,FALSE),"")</f>
        <v/>
      </c>
    </row>
    <row r="21" ht="18" customHeight="1">
      <c r="A21" s="3" t="inlineStr">
        <is>
          <t>Processos</t>
        </is>
      </c>
      <c r="B21" s="4" t="n">
        <v>8</v>
      </c>
      <c r="C21" s="5">
        <f>IFERROR(VLOOKUP(A21,'Roda da Vida'!A3:B12,2,FALSE),"")</f>
        <v/>
      </c>
    </row>
    <row r="22" ht="18" customHeight="1">
      <c r="A22" s="8" t="inlineStr">
        <is>
          <t>Clientes</t>
        </is>
      </c>
      <c r="B22" s="4" t="n">
        <v>9</v>
      </c>
      <c r="C22" s="9">
        <f>IFERROR(VLOOKUP(A22,'Roda da Vida'!A3:B12,2,FALSE),"")</f>
        <v/>
      </c>
    </row>
    <row r="23" ht="18" customHeight="1">
      <c r="A23" s="3" t="inlineStr">
        <is>
          <t>Aprendizado</t>
        </is>
      </c>
      <c r="B23" s="4" t="n">
        <v>8.5</v>
      </c>
      <c r="C23" s="5">
        <f>IFERROR(VLOOKUP(A23,'Roda da Vida'!A3:B12,2,FALSE),"")</f>
        <v/>
      </c>
    </row>
    <row r="24" ht="18" customHeight="1">
      <c r="A24" s="8" t="inlineStr">
        <is>
          <t>Descanso</t>
        </is>
      </c>
      <c r="B24" s="4" t="n">
        <v>8</v>
      </c>
      <c r="C24" s="9">
        <f>IFERROR(VLOOKUP(A24,'Roda da Vida'!A3:B12,2,FALSE),"")</f>
        <v/>
      </c>
    </row>
    <row r="26" ht="20" customHeight="1">
      <c r="A26" s="2" t="inlineStr">
        <is>
          <t>💡  Recomendações Automáticas</t>
        </is>
      </c>
    </row>
    <row r="27" ht="24" customHeight="1">
      <c r="A27" s="25" t="inlineStr">
        <is>
          <t>Ação Prioritária — Áreas Críticas</t>
        </is>
      </c>
      <c r="B27" s="7">
        <f>IFERROR(IF(COUNTIF('Roda da Vida'!B3:B12,"&lt;6")&gt;0,"Priorize as áreas com nota abaixo de 6 nas próximas 2 semanas.","Nenhuma área crítica no momento. Mantenha o foco!"),"")</f>
        <v/>
      </c>
      <c r="C27" s="7" t="inlineStr">
        <is>
          <t>Áreas críticas = nota menor que 6</t>
        </is>
      </c>
    </row>
    <row r="28" ht="24" customHeight="1">
      <c r="A28" s="26" t="inlineStr">
        <is>
          <t>Revisão Financeira</t>
        </is>
      </c>
      <c r="B28" s="11">
        <f>IFERROR(IF(SUMIF('Roda da Vida'!A3:A12,"Finanças do Negócio",'Roda da Vida'!B3:B12)/COUNTIF('Roda da Vida'!A3:A12,"Finanças do Negócio")&lt;6,"Revisar caixa, precificação e inadimplência esta semana.","Financeiro estável. Monitore mensalmente."),"")</f>
        <v/>
      </c>
      <c r="C28" s="11" t="inlineStr">
        <is>
          <t>Avalia saúde financeira do negócio</t>
        </is>
      </c>
    </row>
    <row r="29" ht="24" customHeight="1">
      <c r="A29" s="25" t="inlineStr">
        <is>
          <t>Equilíbrio Saúde e Descanso</t>
        </is>
      </c>
      <c r="B29" s="7">
        <f>IFERROR(IF(SUMIF('Roda da Vida'!A3:A12,"Descanso",'Roda da Vida'!B3:B12)/COUNTIF('Roda da Vida'!A3:A12,"Descanso")&lt;6,"Bloquear pelo menos 1 dia de descanso por semana. Empreendedor cansado erra mais.","Bom equilíbrio de descanso. Continue assim!"),"")</f>
        <v/>
      </c>
      <c r="C29" s="7" t="inlineStr">
        <is>
          <t>Descanso insuficiente impacta decisões</t>
        </is>
      </c>
    </row>
    <row r="30" ht="24" customHeight="1">
      <c r="A30" s="26" t="inlineStr">
        <is>
          <t>Média Geral Abaixo de 6</t>
        </is>
      </c>
      <c r="B30" s="11">
        <f>IFERROR(IF(AVERAGE('Roda da Vida'!B3:B12)&lt;6,"Média geral crítica: revisar agenda, caixa e rotina de descanso com urgência.","Média saudável. Ajuste fino nas áreas de prioridade Alta."),"")</f>
        <v/>
      </c>
      <c r="C30" s="11" t="inlineStr">
        <is>
          <t>Se média geral &lt; 6, ação urgente necessária</t>
        </is>
      </c>
    </row>
  </sheetData>
  <mergeCells count="2">
    <mergeCell ref="A1:C1"/>
    <mergeCell ref="A26:C26"/>
  </mergeCells>
  <conditionalFormatting sqref="B3">
    <cfRule type="expression" priority="1" dxfId="2" stopIfTrue="1">
      <formula>B3&lt;6</formula>
    </cfRule>
    <cfRule type="expression" priority="2" dxfId="3" stopIfTrue="1">
      <formula>B3&gt;=8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2026-07-21T04:29:38Z</dcterms:created>
  <dcterms:modified xmlns:dcterms="http://purl.org/dc/terms/" xmlns:xsi="http://www.w3.org/2001/XMLSchema-instance" xsi:type="dcterms:W3CDTF">2026-07-21T04:29:38Z</dcterms:modified>
</cp:coreProperties>
</file>