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ção Diária" sheetId="1" state="visible" r:id="rId1"/>
    <sheet xmlns:r="http://schemas.openxmlformats.org/officeDocument/2006/relationships" name="Cadastro de Produtos" sheetId="2" state="visible" r:id="rId2"/>
    <sheet xmlns:r="http://schemas.openxmlformats.org/officeDocument/2006/relationships" name="Resumo" sheetId="3" state="visible" r:id="rId3"/>
  </sheets>
  <definedNames>
    <definedName name="_xlnm._FilterDatabase" localSheetId="0" hidden="1">'Produção Diária'!$A$1:$N$101</definedName>
    <definedName name="_xlnm._FilterDatabase" localSheetId="1" hidden="1">'Cadastro de Produtos'!$A$1:$G$101</definedName>
    <definedName name="_xlnm._FilterDatabase" localSheetId="2" hidden="1">'Resumo'!$A$14:$G$24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AAAA"/>
    <numFmt numFmtId="165" formatCode="R$ #.##0,00"/>
    <numFmt numFmtId="166" formatCode="0.0%"/>
    <numFmt numFmtId="167" formatCode="DD/MM/YYYY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4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6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Produção, Aprovação e Perdas por Produto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'Resumo'!C14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'Resumo'!$B$15:$B$24</f>
            </numRef>
          </cat>
          <val>
            <numRef>
              <f>'Resumo'!$C$15:$C$24</f>
            </numRef>
          </val>
        </ser>
        <ser>
          <idx val="1"/>
          <order val="1"/>
          <tx>
            <strRef>
              <f>'Resumo'!D14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'Resumo'!$B$15:$B$24</f>
            </numRef>
          </cat>
          <val>
            <numRef>
              <f>'Resumo'!$D$15:$D$24</f>
            </numRef>
          </val>
        </ser>
        <ser>
          <idx val="2"/>
          <order val="2"/>
          <tx>
            <strRef>
              <f>'Resumo'!E14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'Resumo'!$B$15:$B$24</f>
            </numRef>
          </cat>
          <val>
            <numRef>
              <f>'Resumo'!$E$15:$E$24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720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7" customWidth="1" min="3" max="3"/>
    <col width="12" customWidth="1" min="4" max="4"/>
    <col width="21" customWidth="1" min="5" max="5"/>
    <col width="21" customWidth="1" min="6" max="6"/>
    <col width="21" customWidth="1" min="7" max="7"/>
    <col width="12" customWidth="1" min="8" max="8"/>
    <col width="16" customWidth="1" min="9" max="9"/>
    <col width="16" customWidth="1" min="10" max="10"/>
    <col width="15" customWidth="1" min="11" max="11"/>
    <col width="22" customWidth="1" min="12" max="12"/>
    <col width="20" customWidth="1" min="13" max="13"/>
    <col width="30" customWidth="1" min="14" max="14"/>
  </cols>
  <sheetData>
    <row r="1" ht="30" customHeight="1">
      <c r="A1" s="1" t="inlineStr">
        <is>
          <t>Data</t>
        </is>
      </c>
      <c r="B1" s="1" t="inlineStr">
        <is>
          <t>Código do produto</t>
        </is>
      </c>
      <c r="C1" s="1" t="inlineStr">
        <is>
          <t>Produto</t>
        </is>
      </c>
      <c r="D1" s="1" t="inlineStr">
        <is>
          <t>Unidade</t>
        </is>
      </c>
      <c r="E1" s="1" t="inlineStr">
        <is>
          <t>Quantidade planejada</t>
        </is>
      </c>
      <c r="F1" s="1" t="inlineStr">
        <is>
          <t>Quantidade produzida</t>
        </is>
      </c>
      <c r="G1" s="1" t="inlineStr">
        <is>
          <t>Quantidade aprovada</t>
        </is>
      </c>
      <c r="H1" s="1" t="inlineStr">
        <is>
          <t>Perdas</t>
        </is>
      </c>
      <c r="I1" s="1" t="inlineStr">
        <is>
          <t>Custo unitário</t>
        </is>
      </c>
      <c r="J1" s="1" t="inlineStr">
        <is>
          <t>Custo total</t>
        </is>
      </c>
      <c r="K1" s="1" t="inlineStr">
        <is>
          <t>Produtividade</t>
        </is>
      </c>
      <c r="L1" s="1" t="inlineStr">
        <is>
          <t>Índice de aproveitamento</t>
        </is>
      </c>
      <c r="M1" s="1" t="inlineStr">
        <is>
          <t>Status</t>
        </is>
      </c>
      <c r="N1" s="1" t="inlineStr">
        <is>
          <t>Observações</t>
        </is>
      </c>
    </row>
    <row r="2">
      <c r="A2" s="19" t="n">
        <v>46266</v>
      </c>
      <c r="B2" s="3" t="inlineStr">
        <is>
          <t>P001</t>
        </is>
      </c>
      <c r="C2" s="4">
        <f>IF(B2="","",IFERROR(VLOOKUP(B2,'Cadastro de Produtos'!$A$2:$E$101,2,FALSE),"Código não cadastrado"))</f>
        <v/>
      </c>
      <c r="D2" s="5">
        <f>IF(B2="","",IFERROR(VLOOKUP(B2,'Cadastro de Produtos'!$A$2:$E$101,3,FALSE),""))</f>
        <v/>
      </c>
      <c r="E2" s="6" t="n">
        <v>100</v>
      </c>
      <c r="F2" s="6" t="n">
        <v>98</v>
      </c>
      <c r="G2" s="6" t="n">
        <v>96</v>
      </c>
      <c r="H2" s="7">
        <f>IF(OR(F2="",G2=""),"",MAX(0,F2-G2))</f>
        <v/>
      </c>
      <c r="I2" s="20">
        <f>IF(B2="","",IFERROR(VLOOKUP(B2,'Cadastro de Produtos'!$A$2:$E$101,5,FALSE),0))</f>
        <v/>
      </c>
      <c r="J2" s="20">
        <f>IF(OR(G2="",I2=""),"",IFERROR(G2*I2,0))</f>
        <v/>
      </c>
      <c r="K2" s="21">
        <f>IF(OR(E2="",E2=0,F2=""),"",IFERROR(F2/E2,0))</f>
        <v/>
      </c>
      <c r="L2" s="21">
        <f>IF(OR(F2="",F2=0,G2=""),"",IFERROR(G2/F2,0))</f>
        <v/>
      </c>
      <c r="M2" s="4">
        <f>IF(F2="","",IF(F2=0,"Sem produção",IF(IFERROR(G2/F2,0)&gt;=0.98,"Excelente",IF(IFERROR(G2/F2,0)&gt;=0.90,"Acompanhar","Ação necessária"))))</f>
        <v/>
      </c>
      <c r="N2" s="10" t="inlineStr">
        <is>
          <t>demanda maior no almoço</t>
        </is>
      </c>
    </row>
    <row r="3">
      <c r="A3" s="19" t="n">
        <v>46266</v>
      </c>
      <c r="B3" s="3" t="inlineStr">
        <is>
          <t>P002</t>
        </is>
      </c>
      <c r="C3" s="11">
        <f>IF(B3="","",IFERROR(VLOOKUP(B3,'Cadastro de Produtos'!$A$2:$E$101,2,FALSE),"Código não cadastrado"))</f>
        <v/>
      </c>
      <c r="D3" s="12">
        <f>IF(B3="","",IFERROR(VLOOKUP(B3,'Cadastro de Produtos'!$A$2:$E$101,3,FALSE),""))</f>
        <v/>
      </c>
      <c r="E3" s="6" t="n">
        <v>70</v>
      </c>
      <c r="F3" s="6" t="n">
        <v>69</v>
      </c>
      <c r="G3" s="6" t="n">
        <v>68</v>
      </c>
      <c r="H3" s="13">
        <f>IF(OR(F3="",G3=""),"",MAX(0,F3-G3))</f>
        <v/>
      </c>
      <c r="I3" s="22">
        <f>IF(B3="","",IFERROR(VLOOKUP(B3,'Cadastro de Produtos'!$A$2:$E$101,5,FALSE),0))</f>
        <v/>
      </c>
      <c r="J3" s="22">
        <f>IF(OR(G3="",I3=""),"",IFERROR(G3*I3,0))</f>
        <v/>
      </c>
      <c r="K3" s="23">
        <f>IF(OR(E3="",E3=0,F3=""),"",IFERROR(F3/E3,0))</f>
        <v/>
      </c>
      <c r="L3" s="23">
        <f>IF(OR(F3="",F3=0,G3=""),"",IFERROR(G3/F3,0))</f>
        <v/>
      </c>
      <c r="M3" s="11">
        <f>IF(F3="","",IF(F3=0,"Sem produção",IF(IFERROR(G3/F3,0)&gt;=0.98,"Excelente",IF(IFERROR(G3/F3,0)&gt;=0.90,"Acompanhar","Ação necessária"))))</f>
        <v/>
      </c>
      <c r="N3" s="10" t="inlineStr">
        <is>
          <t>produção normal</t>
        </is>
      </c>
    </row>
    <row r="4">
      <c r="A4" s="19" t="n">
        <v>46266</v>
      </c>
      <c r="B4" s="3" t="inlineStr">
        <is>
          <t>P003</t>
        </is>
      </c>
      <c r="C4" s="4">
        <f>IF(B4="","",IFERROR(VLOOKUP(B4,'Cadastro de Produtos'!$A$2:$E$101,2,FALSE),"Código não cadastrado"))</f>
        <v/>
      </c>
      <c r="D4" s="5">
        <f>IF(B4="","",IFERROR(VLOOKUP(B4,'Cadastro de Produtos'!$A$2:$E$101,3,FALSE),""))</f>
        <v/>
      </c>
      <c r="E4" s="6" t="n">
        <v>120</v>
      </c>
      <c r="F4" s="6" t="n">
        <v>118</v>
      </c>
      <c r="G4" s="6" t="n">
        <v>114</v>
      </c>
      <c r="H4" s="7">
        <f>IF(OR(F4="",G4=""),"",MAX(0,F4-G4))</f>
        <v/>
      </c>
      <c r="I4" s="20">
        <f>IF(B4="","",IFERROR(VLOOKUP(B4,'Cadastro de Produtos'!$A$2:$E$101,5,FALSE),0))</f>
        <v/>
      </c>
      <c r="J4" s="20">
        <f>IF(OR(G4="",I4=""),"",IFERROR(G4*I4,0))</f>
        <v/>
      </c>
      <c r="K4" s="21">
        <f>IF(OR(E4="",E4=0,F4=""),"",IFERROR(F4/E4,0))</f>
        <v/>
      </c>
      <c r="L4" s="21">
        <f>IF(OR(F4="",F4=0,G4=""),"",IFERROR(G4/F4,0))</f>
        <v/>
      </c>
      <c r="M4" s="4">
        <f>IF(F4="","",IF(F4=0,"Sem produção",IF(IFERROR(G4/F4,0)&gt;=0.98,"Excelente",IF(IFERROR(G4/F4,0)&gt;=0.90,"Acompanhar","Ação necessária"))))</f>
        <v/>
      </c>
      <c r="N4" s="10" t="inlineStr">
        <is>
          <t>ajuste de embalagem</t>
        </is>
      </c>
    </row>
    <row r="5">
      <c r="A5" s="19" t="n">
        <v>46266</v>
      </c>
      <c r="B5" s="3" t="inlineStr">
        <is>
          <t>P004</t>
        </is>
      </c>
      <c r="C5" s="11">
        <f>IF(B5="","",IFERROR(VLOOKUP(B5,'Cadastro de Produtos'!$A$2:$E$101,2,FALSE),"Código não cadastrado"))</f>
        <v/>
      </c>
      <c r="D5" s="12">
        <f>IF(B5="","",IFERROR(VLOOKUP(B5,'Cadastro de Produtos'!$A$2:$E$101,3,FALSE),""))</f>
        <v/>
      </c>
      <c r="E5" s="6" t="n">
        <v>60</v>
      </c>
      <c r="F5" s="6" t="n">
        <v>60</v>
      </c>
      <c r="G5" s="6" t="n">
        <v>59</v>
      </c>
      <c r="H5" s="13">
        <f>IF(OR(F5="",G5=""),"",MAX(0,F5-G5))</f>
        <v/>
      </c>
      <c r="I5" s="22">
        <f>IF(B5="","",IFERROR(VLOOKUP(B5,'Cadastro de Produtos'!$A$2:$E$101,5,FALSE),0))</f>
        <v/>
      </c>
      <c r="J5" s="22">
        <f>IF(OR(G5="",I5=""),"",IFERROR(G5*I5,0))</f>
        <v/>
      </c>
      <c r="K5" s="23">
        <f>IF(OR(E5="",E5=0,F5=""),"",IFERROR(F5/E5,0))</f>
        <v/>
      </c>
      <c r="L5" s="23">
        <f>IF(OR(F5="",F5=0,G5=""),"",IFERROR(G5/F5,0))</f>
        <v/>
      </c>
      <c r="M5" s="11">
        <f>IF(F5="","",IF(F5=0,"Sem produção",IF(IFERROR(G5/F5,0)&gt;=0.98,"Excelente",IF(IFERROR(G5/F5,0)&gt;=0.90,"Acompanhar","Ação necessária"))))</f>
        <v/>
      </c>
      <c r="N5" s="10" t="inlineStr">
        <is>
          <t>produção normal</t>
        </is>
      </c>
    </row>
    <row r="6">
      <c r="A6" s="19" t="n">
        <v>46267</v>
      </c>
      <c r="B6" s="3" t="inlineStr">
        <is>
          <t>P005</t>
        </is>
      </c>
      <c r="C6" s="4">
        <f>IF(B6="","",IFERROR(VLOOKUP(B6,'Cadastro de Produtos'!$A$2:$E$101,2,FALSE),"Código não cadastrado"))</f>
        <v/>
      </c>
      <c r="D6" s="5">
        <f>IF(B6="","",IFERROR(VLOOKUP(B6,'Cadastro de Produtos'!$A$2:$E$101,3,FALSE),""))</f>
        <v/>
      </c>
      <c r="E6" s="6" t="n">
        <v>75</v>
      </c>
      <c r="F6" s="6" t="n">
        <v>73</v>
      </c>
      <c r="G6" s="6" t="n">
        <v>70</v>
      </c>
      <c r="H6" s="7">
        <f>IF(OR(F6="",G6=""),"",MAX(0,F6-G6))</f>
        <v/>
      </c>
      <c r="I6" s="20">
        <f>IF(B6="","",IFERROR(VLOOKUP(B6,'Cadastro de Produtos'!$A$2:$E$101,5,FALSE),0))</f>
        <v/>
      </c>
      <c r="J6" s="20">
        <f>IF(OR(G6="",I6=""),"",IFERROR(G6*I6,0))</f>
        <v/>
      </c>
      <c r="K6" s="21">
        <f>IF(OR(E6="",E6=0,F6=""),"",IFERROR(F6/E6,0))</f>
        <v/>
      </c>
      <c r="L6" s="21">
        <f>IF(OR(F6="",F6=0,G6=""),"",IFERROR(G6/F6,0))</f>
        <v/>
      </c>
      <c r="M6" s="4">
        <f>IF(F6="","",IF(F6=0,"Sem produção",IF(IFERROR(G6/F6,0)&gt;=0.98,"Excelente",IF(IFERROR(G6/F6,0)&gt;=0.90,"Acompanhar","Ação necessária"))))</f>
        <v/>
      </c>
      <c r="N6" s="10" t="inlineStr">
        <is>
          <t>demanda maior no almoço</t>
        </is>
      </c>
    </row>
    <row r="7">
      <c r="A7" s="19" t="n">
        <v>46267</v>
      </c>
      <c r="B7" s="3" t="inlineStr">
        <is>
          <t>P001</t>
        </is>
      </c>
      <c r="C7" s="11">
        <f>IF(B7="","",IFERROR(VLOOKUP(B7,'Cadastro de Produtos'!$A$2:$E$101,2,FALSE),"Código não cadastrado"))</f>
        <v/>
      </c>
      <c r="D7" s="12">
        <f>IF(B7="","",IFERROR(VLOOKUP(B7,'Cadastro de Produtos'!$A$2:$E$101,3,FALSE),""))</f>
        <v/>
      </c>
      <c r="E7" s="6" t="n">
        <v>110</v>
      </c>
      <c r="F7" s="6" t="n">
        <v>112</v>
      </c>
      <c r="G7" s="6" t="n">
        <v>110</v>
      </c>
      <c r="H7" s="13">
        <f>IF(OR(F7="",G7=""),"",MAX(0,F7-G7))</f>
        <v/>
      </c>
      <c r="I7" s="22">
        <f>IF(B7="","",IFERROR(VLOOKUP(B7,'Cadastro de Produtos'!$A$2:$E$101,5,FALSE),0))</f>
        <v/>
      </c>
      <c r="J7" s="22">
        <f>IF(OR(G7="",I7=""),"",IFERROR(G7*I7,0))</f>
        <v/>
      </c>
      <c r="K7" s="23">
        <f>IF(OR(E7="",E7=0,F7=""),"",IFERROR(F7/E7,0))</f>
        <v/>
      </c>
      <c r="L7" s="23">
        <f>IF(OR(F7="",F7=0,G7=""),"",IFERROR(G7/F7,0))</f>
        <v/>
      </c>
      <c r="M7" s="11">
        <f>IF(F7="","",IF(F7=0,"Sem produção",IF(IFERROR(G7/F7,0)&gt;=0.98,"Excelente",IF(IFERROR(G7/F7,0)&gt;=0.90,"Acompanhar","Ação necessária"))))</f>
        <v/>
      </c>
      <c r="N7" s="10" t="inlineStr">
        <is>
          <t>produção normal</t>
        </is>
      </c>
    </row>
    <row r="8">
      <c r="A8" s="19" t="n">
        <v>46267</v>
      </c>
      <c r="B8" s="3" t="inlineStr">
        <is>
          <t>P003</t>
        </is>
      </c>
      <c r="C8" s="4">
        <f>IF(B8="","",IFERROR(VLOOKUP(B8,'Cadastro de Produtos'!$A$2:$E$101,2,FALSE),"Código não cadastrado"))</f>
        <v/>
      </c>
      <c r="D8" s="5">
        <f>IF(B8="","",IFERROR(VLOOKUP(B8,'Cadastro de Produtos'!$A$2:$E$101,3,FALSE),""))</f>
        <v/>
      </c>
      <c r="E8" s="6" t="n">
        <v>90</v>
      </c>
      <c r="F8" s="6" t="n">
        <v>88</v>
      </c>
      <c r="G8" s="6" t="n">
        <v>83</v>
      </c>
      <c r="H8" s="7">
        <f>IF(OR(F8="",G8=""),"",MAX(0,F8-G8))</f>
        <v/>
      </c>
      <c r="I8" s="20">
        <f>IF(B8="","",IFERROR(VLOOKUP(B8,'Cadastro de Produtos'!$A$2:$E$101,5,FALSE),0))</f>
        <v/>
      </c>
      <c r="J8" s="20">
        <f>IF(OR(G8="",I8=""),"",IFERROR(G8*I8,0))</f>
        <v/>
      </c>
      <c r="K8" s="21">
        <f>IF(OR(E8="",E8=0,F8=""),"",IFERROR(F8/E8,0))</f>
        <v/>
      </c>
      <c r="L8" s="21">
        <f>IF(OR(F8="",F8=0,G8=""),"",IFERROR(G8/F8,0))</f>
        <v/>
      </c>
      <c r="M8" s="4">
        <f>IF(F8="","",IF(F8=0,"Sem produção",IF(IFERROR(G8/F8,0)&gt;=0.98,"Excelente",IF(IFERROR(G8/F8,0)&gt;=0.90,"Acompanhar","Ação necessária"))))</f>
        <v/>
      </c>
      <c r="N8" s="10" t="inlineStr">
        <is>
          <t>ajuste de embalagem</t>
        </is>
      </c>
    </row>
    <row r="9">
      <c r="A9" s="19" t="n">
        <v>46268</v>
      </c>
      <c r="B9" s="3" t="inlineStr">
        <is>
          <t>P006</t>
        </is>
      </c>
      <c r="C9" s="11">
        <f>IF(B9="","",IFERROR(VLOOKUP(B9,'Cadastro de Produtos'!$A$2:$E$101,2,FALSE),"Código não cadastrado"))</f>
        <v/>
      </c>
      <c r="D9" s="12">
        <f>IF(B9="","",IFERROR(VLOOKUP(B9,'Cadastro de Produtos'!$A$2:$E$101,3,FALSE),""))</f>
        <v/>
      </c>
      <c r="E9" s="6" t="n">
        <v>80</v>
      </c>
      <c r="F9" s="6" t="n">
        <v>78</v>
      </c>
      <c r="G9" s="6" t="n">
        <v>76</v>
      </c>
      <c r="H9" s="13">
        <f>IF(OR(F9="",G9=""),"",MAX(0,F9-G9))</f>
        <v/>
      </c>
      <c r="I9" s="22">
        <f>IF(B9="","",IFERROR(VLOOKUP(B9,'Cadastro de Produtos'!$A$2:$E$101,5,FALSE),0))</f>
        <v/>
      </c>
      <c r="J9" s="22">
        <f>IF(OR(G9="",I9=""),"",IFERROR(G9*I9,0))</f>
        <v/>
      </c>
      <c r="K9" s="23">
        <f>IF(OR(E9="",E9=0,F9=""),"",IFERROR(F9/E9,0))</f>
        <v/>
      </c>
      <c r="L9" s="23">
        <f>IF(OR(F9="",F9=0,G9=""),"",IFERROR(G9/F9,0))</f>
        <v/>
      </c>
      <c r="M9" s="11">
        <f>IF(F9="","",IF(F9=0,"Sem produção",IF(IFERROR(G9/F9,0)&gt;=0.98,"Excelente",IF(IFERROR(G9/F9,0)&gt;=0.90,"Acompanhar","Ação necessária"))))</f>
        <v/>
      </c>
      <c r="N9" s="10" t="inlineStr">
        <is>
          <t>produção normal</t>
        </is>
      </c>
    </row>
    <row r="10">
      <c r="A10" s="19" t="n">
        <v>46268</v>
      </c>
      <c r="B10" s="3" t="inlineStr">
        <is>
          <t>P007</t>
        </is>
      </c>
      <c r="C10" s="4">
        <f>IF(B10="","",IFERROR(VLOOKUP(B10,'Cadastro de Produtos'!$A$2:$E$101,2,FALSE),"Código não cadastrado"))</f>
        <v/>
      </c>
      <c r="D10" s="5">
        <f>IF(B10="","",IFERROR(VLOOKUP(B10,'Cadastro de Produtos'!$A$2:$E$101,3,FALSE),""))</f>
        <v/>
      </c>
      <c r="E10" s="6" t="n">
        <v>50</v>
      </c>
      <c r="F10" s="6" t="n">
        <v>48</v>
      </c>
      <c r="G10" s="6" t="n">
        <v>43</v>
      </c>
      <c r="H10" s="7">
        <f>IF(OR(F10="",G10=""),"",MAX(0,F10-G10))</f>
        <v/>
      </c>
      <c r="I10" s="20">
        <f>IF(B10="","",IFERROR(VLOOKUP(B10,'Cadastro de Produtos'!$A$2:$E$101,5,FALSE),0))</f>
        <v/>
      </c>
      <c r="J10" s="20">
        <f>IF(OR(G10="",I10=""),"",IFERROR(G10*I10,0))</f>
        <v/>
      </c>
      <c r="K10" s="21">
        <f>IF(OR(E10="",E10=0,F10=""),"",IFERROR(F10/E10,0))</f>
        <v/>
      </c>
      <c r="L10" s="21">
        <f>IF(OR(F10="",F10=0,G10=""),"",IFERROR(G10/F10,0))</f>
        <v/>
      </c>
      <c r="M10" s="4">
        <f>IF(F10="","",IF(F10=0,"Sem produção",IF(IFERROR(G10/F10,0)&gt;=0.98,"Excelente",IF(IFERROR(G10/F10,0)&gt;=0.90,"Acompanhar","Ação necessária"))))</f>
        <v/>
      </c>
      <c r="N10" s="10" t="inlineStr">
        <is>
          <t>revisar tempo de resfriamento</t>
        </is>
      </c>
    </row>
    <row r="11">
      <c r="A11" s="19" t="n">
        <v>46270</v>
      </c>
      <c r="B11" s="3" t="inlineStr">
        <is>
          <t>P005</t>
        </is>
      </c>
      <c r="C11" s="11">
        <f>IF(B11="","",IFERROR(VLOOKUP(B11,'Cadastro de Produtos'!$A$2:$E$101,2,FALSE),"Código não cadastrado"))</f>
        <v/>
      </c>
      <c r="D11" s="12">
        <f>IF(B11="","",IFERROR(VLOOKUP(B11,'Cadastro de Produtos'!$A$2:$E$101,3,FALSE),""))</f>
        <v/>
      </c>
      <c r="E11" s="6" t="n">
        <v>65</v>
      </c>
      <c r="F11" s="6" t="n">
        <v>66</v>
      </c>
      <c r="G11" s="6" t="n">
        <v>66</v>
      </c>
      <c r="H11" s="13">
        <f>IF(OR(F11="",G11=""),"",MAX(0,F11-G11))</f>
        <v/>
      </c>
      <c r="I11" s="22">
        <f>IF(B11="","",IFERROR(VLOOKUP(B11,'Cadastro de Produtos'!$A$2:$E$101,5,FALSE),0))</f>
        <v/>
      </c>
      <c r="J11" s="22">
        <f>IF(OR(G11="",I11=""),"",IFERROR(G11*I11,0))</f>
        <v/>
      </c>
      <c r="K11" s="23">
        <f>IF(OR(E11="",E11=0,F11=""),"",IFERROR(F11/E11,0))</f>
        <v/>
      </c>
      <c r="L11" s="23">
        <f>IF(OR(F11="",F11=0,G11=""),"",IFERROR(G11/F11,0))</f>
        <v/>
      </c>
      <c r="M11" s="11">
        <f>IF(F11="","",IF(F11=0,"Sem produção",IF(IFERROR(G11/F11,0)&gt;=0.98,"Excelente",IF(IFERROR(G11/F11,0)&gt;=0.90,"Acompanhar","Ação necessária"))))</f>
        <v/>
      </c>
      <c r="N11" s="10" t="inlineStr">
        <is>
          <t>produção normal</t>
        </is>
      </c>
    </row>
    <row r="12">
      <c r="A12" s="19" t="n"/>
      <c r="B12" s="3" t="n"/>
      <c r="C12" s="4">
        <f>IF(B12="","",IFERROR(VLOOKUP(B12,'Cadastro de Produtos'!$A$2:$E$101,2,FALSE),"Código não cadastrado"))</f>
        <v/>
      </c>
      <c r="D12" s="5">
        <f>IF(B12="","",IFERROR(VLOOKUP(B12,'Cadastro de Produtos'!$A$2:$E$101,3,FALSE),""))</f>
        <v/>
      </c>
      <c r="E12" s="6" t="n"/>
      <c r="F12" s="6" t="n"/>
      <c r="G12" s="6" t="n"/>
      <c r="H12" s="7">
        <f>IF(OR(F12="",G12=""),"",MAX(0,F12-G12))</f>
        <v/>
      </c>
      <c r="I12" s="20">
        <f>IF(B12="","",IFERROR(VLOOKUP(B12,'Cadastro de Produtos'!$A$2:$E$101,5,FALSE),0))</f>
        <v/>
      </c>
      <c r="J12" s="20">
        <f>IF(OR(G12="",I12=""),"",IFERROR(G12*I12,0))</f>
        <v/>
      </c>
      <c r="K12" s="21">
        <f>IF(OR(E12="",E12=0,F12=""),"",IFERROR(F12/E12,0))</f>
        <v/>
      </c>
      <c r="L12" s="21">
        <f>IF(OR(F12="",F12=0,G12=""),"",IFERROR(G12/F12,0))</f>
        <v/>
      </c>
      <c r="M12" s="4">
        <f>IF(F12="","",IF(F12=0,"Sem produção",IF(IFERROR(G12/F12,0)&gt;=0.98,"Excelente",IF(IFERROR(G12/F12,0)&gt;=0.90,"Acompanhar","Ação necessária"))))</f>
        <v/>
      </c>
      <c r="N12" s="10" t="n"/>
    </row>
    <row r="13">
      <c r="A13" s="19" t="n"/>
      <c r="B13" s="3" t="n"/>
      <c r="C13" s="11">
        <f>IF(B13="","",IFERROR(VLOOKUP(B13,'Cadastro de Produtos'!$A$2:$E$101,2,FALSE),"Código não cadastrado"))</f>
        <v/>
      </c>
      <c r="D13" s="12">
        <f>IF(B13="","",IFERROR(VLOOKUP(B13,'Cadastro de Produtos'!$A$2:$E$101,3,FALSE),""))</f>
        <v/>
      </c>
      <c r="E13" s="6" t="n"/>
      <c r="F13" s="6" t="n"/>
      <c r="G13" s="6" t="n"/>
      <c r="H13" s="13">
        <f>IF(OR(F13="",G13=""),"",MAX(0,F13-G13))</f>
        <v/>
      </c>
      <c r="I13" s="22">
        <f>IF(B13="","",IFERROR(VLOOKUP(B13,'Cadastro de Produtos'!$A$2:$E$101,5,FALSE),0))</f>
        <v/>
      </c>
      <c r="J13" s="22">
        <f>IF(OR(G13="",I13=""),"",IFERROR(G13*I13,0))</f>
        <v/>
      </c>
      <c r="K13" s="23">
        <f>IF(OR(E13="",E13=0,F13=""),"",IFERROR(F13/E13,0))</f>
        <v/>
      </c>
      <c r="L13" s="23">
        <f>IF(OR(F13="",F13=0,G13=""),"",IFERROR(G13/F13,0))</f>
        <v/>
      </c>
      <c r="M13" s="11">
        <f>IF(F13="","",IF(F13=0,"Sem produção",IF(IFERROR(G13/F13,0)&gt;=0.98,"Excelente",IF(IFERROR(G13/F13,0)&gt;=0.90,"Acompanhar","Ação necessária"))))</f>
        <v/>
      </c>
      <c r="N13" s="10" t="n"/>
    </row>
    <row r="14">
      <c r="A14" s="19" t="n"/>
      <c r="B14" s="3" t="n"/>
      <c r="C14" s="4">
        <f>IF(B14="","",IFERROR(VLOOKUP(B14,'Cadastro de Produtos'!$A$2:$E$101,2,FALSE),"Código não cadastrado"))</f>
        <v/>
      </c>
      <c r="D14" s="5">
        <f>IF(B14="","",IFERROR(VLOOKUP(B14,'Cadastro de Produtos'!$A$2:$E$101,3,FALSE),""))</f>
        <v/>
      </c>
      <c r="E14" s="6" t="n"/>
      <c r="F14" s="6" t="n"/>
      <c r="G14" s="6" t="n"/>
      <c r="H14" s="7">
        <f>IF(OR(F14="",G14=""),"",MAX(0,F14-G14))</f>
        <v/>
      </c>
      <c r="I14" s="20">
        <f>IF(B14="","",IFERROR(VLOOKUP(B14,'Cadastro de Produtos'!$A$2:$E$101,5,FALSE),0))</f>
        <v/>
      </c>
      <c r="J14" s="20">
        <f>IF(OR(G14="",I14=""),"",IFERROR(G14*I14,0))</f>
        <v/>
      </c>
      <c r="K14" s="21">
        <f>IF(OR(E14="",E14=0,F14=""),"",IFERROR(F14/E14,0))</f>
        <v/>
      </c>
      <c r="L14" s="21">
        <f>IF(OR(F14="",F14=0,G14=""),"",IFERROR(G14/F14,0))</f>
        <v/>
      </c>
      <c r="M14" s="4">
        <f>IF(F14="","",IF(F14=0,"Sem produção",IF(IFERROR(G14/F14,0)&gt;=0.98,"Excelente",IF(IFERROR(G14/F14,0)&gt;=0.90,"Acompanhar","Ação necessária"))))</f>
        <v/>
      </c>
      <c r="N14" s="10" t="n"/>
    </row>
    <row r="15">
      <c r="A15" s="19" t="n"/>
      <c r="B15" s="3" t="n"/>
      <c r="C15" s="11">
        <f>IF(B15="","",IFERROR(VLOOKUP(B15,'Cadastro de Produtos'!$A$2:$E$101,2,FALSE),"Código não cadastrado"))</f>
        <v/>
      </c>
      <c r="D15" s="12">
        <f>IF(B15="","",IFERROR(VLOOKUP(B15,'Cadastro de Produtos'!$A$2:$E$101,3,FALSE),""))</f>
        <v/>
      </c>
      <c r="E15" s="6" t="n"/>
      <c r="F15" s="6" t="n"/>
      <c r="G15" s="6" t="n"/>
      <c r="H15" s="13">
        <f>IF(OR(F15="",G15=""),"",MAX(0,F15-G15))</f>
        <v/>
      </c>
      <c r="I15" s="22">
        <f>IF(B15="","",IFERROR(VLOOKUP(B15,'Cadastro de Produtos'!$A$2:$E$101,5,FALSE),0))</f>
        <v/>
      </c>
      <c r="J15" s="22">
        <f>IF(OR(G15="",I15=""),"",IFERROR(G15*I15,0))</f>
        <v/>
      </c>
      <c r="K15" s="23">
        <f>IF(OR(E15="",E15=0,F15=""),"",IFERROR(F15/E15,0))</f>
        <v/>
      </c>
      <c r="L15" s="23">
        <f>IF(OR(F15="",F15=0,G15=""),"",IFERROR(G15/F15,0))</f>
        <v/>
      </c>
      <c r="M15" s="11">
        <f>IF(F15="","",IF(F15=0,"Sem produção",IF(IFERROR(G15/F15,0)&gt;=0.98,"Excelente",IF(IFERROR(G15/F15,0)&gt;=0.90,"Acompanhar","Ação necessária"))))</f>
        <v/>
      </c>
      <c r="N15" s="10" t="n"/>
    </row>
    <row r="16">
      <c r="A16" s="19" t="n"/>
      <c r="B16" s="3" t="n"/>
      <c r="C16" s="4">
        <f>IF(B16="","",IFERROR(VLOOKUP(B16,'Cadastro de Produtos'!$A$2:$E$101,2,FALSE),"Código não cadastrado"))</f>
        <v/>
      </c>
      <c r="D16" s="5">
        <f>IF(B16="","",IFERROR(VLOOKUP(B16,'Cadastro de Produtos'!$A$2:$E$101,3,FALSE),""))</f>
        <v/>
      </c>
      <c r="E16" s="6" t="n"/>
      <c r="F16" s="6" t="n"/>
      <c r="G16" s="6" t="n"/>
      <c r="H16" s="7">
        <f>IF(OR(F16="",G16=""),"",MAX(0,F16-G16))</f>
        <v/>
      </c>
      <c r="I16" s="20">
        <f>IF(B16="","",IFERROR(VLOOKUP(B16,'Cadastro de Produtos'!$A$2:$E$101,5,FALSE),0))</f>
        <v/>
      </c>
      <c r="J16" s="20">
        <f>IF(OR(G16="",I16=""),"",IFERROR(G16*I16,0))</f>
        <v/>
      </c>
      <c r="K16" s="21">
        <f>IF(OR(E16="",E16=0,F16=""),"",IFERROR(F16/E16,0))</f>
        <v/>
      </c>
      <c r="L16" s="21">
        <f>IF(OR(F16="",F16=0,G16=""),"",IFERROR(G16/F16,0))</f>
        <v/>
      </c>
      <c r="M16" s="4">
        <f>IF(F16="","",IF(F16=0,"Sem produção",IF(IFERROR(G16/F16,0)&gt;=0.98,"Excelente",IF(IFERROR(G16/F16,0)&gt;=0.90,"Acompanhar","Ação necessária"))))</f>
        <v/>
      </c>
      <c r="N16" s="10" t="n"/>
    </row>
    <row r="17">
      <c r="A17" s="19" t="n"/>
      <c r="B17" s="3" t="n"/>
      <c r="C17" s="11">
        <f>IF(B17="","",IFERROR(VLOOKUP(B17,'Cadastro de Produtos'!$A$2:$E$101,2,FALSE),"Código não cadastrado"))</f>
        <v/>
      </c>
      <c r="D17" s="12">
        <f>IF(B17="","",IFERROR(VLOOKUP(B17,'Cadastro de Produtos'!$A$2:$E$101,3,FALSE),""))</f>
        <v/>
      </c>
      <c r="E17" s="6" t="n"/>
      <c r="F17" s="6" t="n"/>
      <c r="G17" s="6" t="n"/>
      <c r="H17" s="13">
        <f>IF(OR(F17="",G17=""),"",MAX(0,F17-G17))</f>
        <v/>
      </c>
      <c r="I17" s="22">
        <f>IF(B17="","",IFERROR(VLOOKUP(B17,'Cadastro de Produtos'!$A$2:$E$101,5,FALSE),0))</f>
        <v/>
      </c>
      <c r="J17" s="22">
        <f>IF(OR(G17="",I17=""),"",IFERROR(G17*I17,0))</f>
        <v/>
      </c>
      <c r="K17" s="23">
        <f>IF(OR(E17="",E17=0,F17=""),"",IFERROR(F17/E17,0))</f>
        <v/>
      </c>
      <c r="L17" s="23">
        <f>IF(OR(F17="",F17=0,G17=""),"",IFERROR(G17/F17,0))</f>
        <v/>
      </c>
      <c r="M17" s="11">
        <f>IF(F17="","",IF(F17=0,"Sem produção",IF(IFERROR(G17/F17,0)&gt;=0.98,"Excelente",IF(IFERROR(G17/F17,0)&gt;=0.90,"Acompanhar","Ação necessária"))))</f>
        <v/>
      </c>
      <c r="N17" s="10" t="n"/>
    </row>
    <row r="18">
      <c r="A18" s="19" t="n"/>
      <c r="B18" s="3" t="n"/>
      <c r="C18" s="4">
        <f>IF(B18="","",IFERROR(VLOOKUP(B18,'Cadastro de Produtos'!$A$2:$E$101,2,FALSE),"Código não cadastrado"))</f>
        <v/>
      </c>
      <c r="D18" s="5">
        <f>IF(B18="","",IFERROR(VLOOKUP(B18,'Cadastro de Produtos'!$A$2:$E$101,3,FALSE),""))</f>
        <v/>
      </c>
      <c r="E18" s="6" t="n"/>
      <c r="F18" s="6" t="n"/>
      <c r="G18" s="6" t="n"/>
      <c r="H18" s="7">
        <f>IF(OR(F18="",G18=""),"",MAX(0,F18-G18))</f>
        <v/>
      </c>
      <c r="I18" s="20">
        <f>IF(B18="","",IFERROR(VLOOKUP(B18,'Cadastro de Produtos'!$A$2:$E$101,5,FALSE),0))</f>
        <v/>
      </c>
      <c r="J18" s="20">
        <f>IF(OR(G18="",I18=""),"",IFERROR(G18*I18,0))</f>
        <v/>
      </c>
      <c r="K18" s="21">
        <f>IF(OR(E18="",E18=0,F18=""),"",IFERROR(F18/E18,0))</f>
        <v/>
      </c>
      <c r="L18" s="21">
        <f>IF(OR(F18="",F18=0,G18=""),"",IFERROR(G18/F18,0))</f>
        <v/>
      </c>
      <c r="M18" s="4">
        <f>IF(F18="","",IF(F18=0,"Sem produção",IF(IFERROR(G18/F18,0)&gt;=0.98,"Excelente",IF(IFERROR(G18/F18,0)&gt;=0.90,"Acompanhar","Ação necessária"))))</f>
        <v/>
      </c>
      <c r="N18" s="10" t="n"/>
    </row>
    <row r="19">
      <c r="A19" s="19" t="n"/>
      <c r="B19" s="3" t="n"/>
      <c r="C19" s="11">
        <f>IF(B19="","",IFERROR(VLOOKUP(B19,'Cadastro de Produtos'!$A$2:$E$101,2,FALSE),"Código não cadastrado"))</f>
        <v/>
      </c>
      <c r="D19" s="12">
        <f>IF(B19="","",IFERROR(VLOOKUP(B19,'Cadastro de Produtos'!$A$2:$E$101,3,FALSE),""))</f>
        <v/>
      </c>
      <c r="E19" s="6" t="n"/>
      <c r="F19" s="6" t="n"/>
      <c r="G19" s="6" t="n"/>
      <c r="H19" s="13">
        <f>IF(OR(F19="",G19=""),"",MAX(0,F19-G19))</f>
        <v/>
      </c>
      <c r="I19" s="22">
        <f>IF(B19="","",IFERROR(VLOOKUP(B19,'Cadastro de Produtos'!$A$2:$E$101,5,FALSE),0))</f>
        <v/>
      </c>
      <c r="J19" s="22">
        <f>IF(OR(G19="",I19=""),"",IFERROR(G19*I19,0))</f>
        <v/>
      </c>
      <c r="K19" s="23">
        <f>IF(OR(E19="",E19=0,F19=""),"",IFERROR(F19/E19,0))</f>
        <v/>
      </c>
      <c r="L19" s="23">
        <f>IF(OR(F19="",F19=0,G19=""),"",IFERROR(G19/F19,0))</f>
        <v/>
      </c>
      <c r="M19" s="11">
        <f>IF(F19="","",IF(F19=0,"Sem produção",IF(IFERROR(G19/F19,0)&gt;=0.98,"Excelente",IF(IFERROR(G19/F19,0)&gt;=0.90,"Acompanhar","Ação necessária"))))</f>
        <v/>
      </c>
      <c r="N19" s="10" t="n"/>
    </row>
    <row r="20">
      <c r="A20" s="19" t="n"/>
      <c r="B20" s="3" t="n"/>
      <c r="C20" s="4">
        <f>IF(B20="","",IFERROR(VLOOKUP(B20,'Cadastro de Produtos'!$A$2:$E$101,2,FALSE),"Código não cadastrado"))</f>
        <v/>
      </c>
      <c r="D20" s="5">
        <f>IF(B20="","",IFERROR(VLOOKUP(B20,'Cadastro de Produtos'!$A$2:$E$101,3,FALSE),""))</f>
        <v/>
      </c>
      <c r="E20" s="6" t="n"/>
      <c r="F20" s="6" t="n"/>
      <c r="G20" s="6" t="n"/>
      <c r="H20" s="7">
        <f>IF(OR(F20="",G20=""),"",MAX(0,F20-G20))</f>
        <v/>
      </c>
      <c r="I20" s="20">
        <f>IF(B20="","",IFERROR(VLOOKUP(B20,'Cadastro de Produtos'!$A$2:$E$101,5,FALSE),0))</f>
        <v/>
      </c>
      <c r="J20" s="20">
        <f>IF(OR(G20="",I20=""),"",IFERROR(G20*I20,0))</f>
        <v/>
      </c>
      <c r="K20" s="21">
        <f>IF(OR(E20="",E20=0,F20=""),"",IFERROR(F20/E20,0))</f>
        <v/>
      </c>
      <c r="L20" s="21">
        <f>IF(OR(F20="",F20=0,G20=""),"",IFERROR(G20/F20,0))</f>
        <v/>
      </c>
      <c r="M20" s="4">
        <f>IF(F20="","",IF(F20=0,"Sem produção",IF(IFERROR(G20/F20,0)&gt;=0.98,"Excelente",IF(IFERROR(G20/F20,0)&gt;=0.90,"Acompanhar","Ação necessária"))))</f>
        <v/>
      </c>
      <c r="N20" s="10" t="n"/>
    </row>
    <row r="21">
      <c r="A21" s="19" t="n"/>
      <c r="B21" s="3" t="n"/>
      <c r="C21" s="11">
        <f>IF(B21="","",IFERROR(VLOOKUP(B21,'Cadastro de Produtos'!$A$2:$E$101,2,FALSE),"Código não cadastrado"))</f>
        <v/>
      </c>
      <c r="D21" s="12">
        <f>IF(B21="","",IFERROR(VLOOKUP(B21,'Cadastro de Produtos'!$A$2:$E$101,3,FALSE),""))</f>
        <v/>
      </c>
      <c r="E21" s="6" t="n"/>
      <c r="F21" s="6" t="n"/>
      <c r="G21" s="6" t="n"/>
      <c r="H21" s="13">
        <f>IF(OR(F21="",G21=""),"",MAX(0,F21-G21))</f>
        <v/>
      </c>
      <c r="I21" s="22">
        <f>IF(B21="","",IFERROR(VLOOKUP(B21,'Cadastro de Produtos'!$A$2:$E$101,5,FALSE),0))</f>
        <v/>
      </c>
      <c r="J21" s="22">
        <f>IF(OR(G21="",I21=""),"",IFERROR(G21*I21,0))</f>
        <v/>
      </c>
      <c r="K21" s="23">
        <f>IF(OR(E21="",E21=0,F21=""),"",IFERROR(F21/E21,0))</f>
        <v/>
      </c>
      <c r="L21" s="23">
        <f>IF(OR(F21="",F21=0,G21=""),"",IFERROR(G21/F21,0))</f>
        <v/>
      </c>
      <c r="M21" s="11">
        <f>IF(F21="","",IF(F21=0,"Sem produção",IF(IFERROR(G21/F21,0)&gt;=0.98,"Excelente",IF(IFERROR(G21/F21,0)&gt;=0.90,"Acompanhar","Ação necessária"))))</f>
        <v/>
      </c>
      <c r="N21" s="10" t="n"/>
    </row>
    <row r="22">
      <c r="A22" s="19" t="n"/>
      <c r="B22" s="3" t="n"/>
      <c r="C22" s="4">
        <f>IF(B22="","",IFERROR(VLOOKUP(B22,'Cadastro de Produtos'!$A$2:$E$101,2,FALSE),"Código não cadastrado"))</f>
        <v/>
      </c>
      <c r="D22" s="5">
        <f>IF(B22="","",IFERROR(VLOOKUP(B22,'Cadastro de Produtos'!$A$2:$E$101,3,FALSE),""))</f>
        <v/>
      </c>
      <c r="E22" s="6" t="n"/>
      <c r="F22" s="6" t="n"/>
      <c r="G22" s="6" t="n"/>
      <c r="H22" s="7">
        <f>IF(OR(F22="",G22=""),"",MAX(0,F22-G22))</f>
        <v/>
      </c>
      <c r="I22" s="20">
        <f>IF(B22="","",IFERROR(VLOOKUP(B22,'Cadastro de Produtos'!$A$2:$E$101,5,FALSE),0))</f>
        <v/>
      </c>
      <c r="J22" s="20">
        <f>IF(OR(G22="",I22=""),"",IFERROR(G22*I22,0))</f>
        <v/>
      </c>
      <c r="K22" s="21">
        <f>IF(OR(E22="",E22=0,F22=""),"",IFERROR(F22/E22,0))</f>
        <v/>
      </c>
      <c r="L22" s="21">
        <f>IF(OR(F22="",F22=0,G22=""),"",IFERROR(G22/F22,0))</f>
        <v/>
      </c>
      <c r="M22" s="4">
        <f>IF(F22="","",IF(F22=0,"Sem produção",IF(IFERROR(G22/F22,0)&gt;=0.98,"Excelente",IF(IFERROR(G22/F22,0)&gt;=0.90,"Acompanhar","Ação necessária"))))</f>
        <v/>
      </c>
      <c r="N22" s="10" t="n"/>
    </row>
    <row r="23">
      <c r="A23" s="19" t="n"/>
      <c r="B23" s="3" t="n"/>
      <c r="C23" s="11">
        <f>IF(B23="","",IFERROR(VLOOKUP(B23,'Cadastro de Produtos'!$A$2:$E$101,2,FALSE),"Código não cadastrado"))</f>
        <v/>
      </c>
      <c r="D23" s="12">
        <f>IF(B23="","",IFERROR(VLOOKUP(B23,'Cadastro de Produtos'!$A$2:$E$101,3,FALSE),""))</f>
        <v/>
      </c>
      <c r="E23" s="6" t="n"/>
      <c r="F23" s="6" t="n"/>
      <c r="G23" s="6" t="n"/>
      <c r="H23" s="13">
        <f>IF(OR(F23="",G23=""),"",MAX(0,F23-G23))</f>
        <v/>
      </c>
      <c r="I23" s="22">
        <f>IF(B23="","",IFERROR(VLOOKUP(B23,'Cadastro de Produtos'!$A$2:$E$101,5,FALSE),0))</f>
        <v/>
      </c>
      <c r="J23" s="22">
        <f>IF(OR(G23="",I23=""),"",IFERROR(G23*I23,0))</f>
        <v/>
      </c>
      <c r="K23" s="23">
        <f>IF(OR(E23="",E23=0,F23=""),"",IFERROR(F23/E23,0))</f>
        <v/>
      </c>
      <c r="L23" s="23">
        <f>IF(OR(F23="",F23=0,G23=""),"",IFERROR(G23/F23,0))</f>
        <v/>
      </c>
      <c r="M23" s="11">
        <f>IF(F23="","",IF(F23=0,"Sem produção",IF(IFERROR(G23/F23,0)&gt;=0.98,"Excelente",IF(IFERROR(G23/F23,0)&gt;=0.90,"Acompanhar","Ação necessária"))))</f>
        <v/>
      </c>
      <c r="N23" s="10" t="n"/>
    </row>
    <row r="24">
      <c r="A24" s="19" t="n"/>
      <c r="B24" s="3" t="n"/>
      <c r="C24" s="4">
        <f>IF(B24="","",IFERROR(VLOOKUP(B24,'Cadastro de Produtos'!$A$2:$E$101,2,FALSE),"Código não cadastrado"))</f>
        <v/>
      </c>
      <c r="D24" s="5">
        <f>IF(B24="","",IFERROR(VLOOKUP(B24,'Cadastro de Produtos'!$A$2:$E$101,3,FALSE),""))</f>
        <v/>
      </c>
      <c r="E24" s="6" t="n"/>
      <c r="F24" s="6" t="n"/>
      <c r="G24" s="6" t="n"/>
      <c r="H24" s="7">
        <f>IF(OR(F24="",G24=""),"",MAX(0,F24-G24))</f>
        <v/>
      </c>
      <c r="I24" s="20">
        <f>IF(B24="","",IFERROR(VLOOKUP(B24,'Cadastro de Produtos'!$A$2:$E$101,5,FALSE),0))</f>
        <v/>
      </c>
      <c r="J24" s="20">
        <f>IF(OR(G24="",I24=""),"",IFERROR(G24*I24,0))</f>
        <v/>
      </c>
      <c r="K24" s="21">
        <f>IF(OR(E24="",E24=0,F24=""),"",IFERROR(F24/E24,0))</f>
        <v/>
      </c>
      <c r="L24" s="21">
        <f>IF(OR(F24="",F24=0,G24=""),"",IFERROR(G24/F24,0))</f>
        <v/>
      </c>
      <c r="M24" s="4">
        <f>IF(F24="","",IF(F24=0,"Sem produção",IF(IFERROR(G24/F24,0)&gt;=0.98,"Excelente",IF(IFERROR(G24/F24,0)&gt;=0.90,"Acompanhar","Ação necessária"))))</f>
        <v/>
      </c>
      <c r="N24" s="10" t="n"/>
    </row>
    <row r="25">
      <c r="A25" s="19" t="n"/>
      <c r="B25" s="3" t="n"/>
      <c r="C25" s="11">
        <f>IF(B25="","",IFERROR(VLOOKUP(B25,'Cadastro de Produtos'!$A$2:$E$101,2,FALSE),"Código não cadastrado"))</f>
        <v/>
      </c>
      <c r="D25" s="12">
        <f>IF(B25="","",IFERROR(VLOOKUP(B25,'Cadastro de Produtos'!$A$2:$E$101,3,FALSE),""))</f>
        <v/>
      </c>
      <c r="E25" s="6" t="n"/>
      <c r="F25" s="6" t="n"/>
      <c r="G25" s="6" t="n"/>
      <c r="H25" s="13">
        <f>IF(OR(F25="",G25=""),"",MAX(0,F25-G25))</f>
        <v/>
      </c>
      <c r="I25" s="22">
        <f>IF(B25="","",IFERROR(VLOOKUP(B25,'Cadastro de Produtos'!$A$2:$E$101,5,FALSE),0))</f>
        <v/>
      </c>
      <c r="J25" s="22">
        <f>IF(OR(G25="",I25=""),"",IFERROR(G25*I25,0))</f>
        <v/>
      </c>
      <c r="K25" s="23">
        <f>IF(OR(E25="",E25=0,F25=""),"",IFERROR(F25/E25,0))</f>
        <v/>
      </c>
      <c r="L25" s="23">
        <f>IF(OR(F25="",F25=0,G25=""),"",IFERROR(G25/F25,0))</f>
        <v/>
      </c>
      <c r="M25" s="11">
        <f>IF(F25="","",IF(F25=0,"Sem produção",IF(IFERROR(G25/F25,0)&gt;=0.98,"Excelente",IF(IFERROR(G25/F25,0)&gt;=0.90,"Acompanhar","Ação necessária"))))</f>
        <v/>
      </c>
      <c r="N25" s="10" t="n"/>
    </row>
    <row r="26">
      <c r="A26" s="19" t="n"/>
      <c r="B26" s="3" t="n"/>
      <c r="C26" s="4">
        <f>IF(B26="","",IFERROR(VLOOKUP(B26,'Cadastro de Produtos'!$A$2:$E$101,2,FALSE),"Código não cadastrado"))</f>
        <v/>
      </c>
      <c r="D26" s="5">
        <f>IF(B26="","",IFERROR(VLOOKUP(B26,'Cadastro de Produtos'!$A$2:$E$101,3,FALSE),""))</f>
        <v/>
      </c>
      <c r="E26" s="6" t="n"/>
      <c r="F26" s="6" t="n"/>
      <c r="G26" s="6" t="n"/>
      <c r="H26" s="7">
        <f>IF(OR(F26="",G26=""),"",MAX(0,F26-G26))</f>
        <v/>
      </c>
      <c r="I26" s="20">
        <f>IF(B26="","",IFERROR(VLOOKUP(B26,'Cadastro de Produtos'!$A$2:$E$101,5,FALSE),0))</f>
        <v/>
      </c>
      <c r="J26" s="20">
        <f>IF(OR(G26="",I26=""),"",IFERROR(G26*I26,0))</f>
        <v/>
      </c>
      <c r="K26" s="21">
        <f>IF(OR(E26="",E26=0,F26=""),"",IFERROR(F26/E26,0))</f>
        <v/>
      </c>
      <c r="L26" s="21">
        <f>IF(OR(F26="",F26=0,G26=""),"",IFERROR(G26/F26,0))</f>
        <v/>
      </c>
      <c r="M26" s="4">
        <f>IF(F26="","",IF(F26=0,"Sem produção",IF(IFERROR(G26/F26,0)&gt;=0.98,"Excelente",IF(IFERROR(G26/F26,0)&gt;=0.90,"Acompanhar","Ação necessária"))))</f>
        <v/>
      </c>
      <c r="N26" s="10" t="n"/>
    </row>
    <row r="27">
      <c r="A27" s="19" t="n"/>
      <c r="B27" s="3" t="n"/>
      <c r="C27" s="11">
        <f>IF(B27="","",IFERROR(VLOOKUP(B27,'Cadastro de Produtos'!$A$2:$E$101,2,FALSE),"Código não cadastrado"))</f>
        <v/>
      </c>
      <c r="D27" s="12">
        <f>IF(B27="","",IFERROR(VLOOKUP(B27,'Cadastro de Produtos'!$A$2:$E$101,3,FALSE),""))</f>
        <v/>
      </c>
      <c r="E27" s="6" t="n"/>
      <c r="F27" s="6" t="n"/>
      <c r="G27" s="6" t="n"/>
      <c r="H27" s="13">
        <f>IF(OR(F27="",G27=""),"",MAX(0,F27-G27))</f>
        <v/>
      </c>
      <c r="I27" s="22">
        <f>IF(B27="","",IFERROR(VLOOKUP(B27,'Cadastro de Produtos'!$A$2:$E$101,5,FALSE),0))</f>
        <v/>
      </c>
      <c r="J27" s="22">
        <f>IF(OR(G27="",I27=""),"",IFERROR(G27*I27,0))</f>
        <v/>
      </c>
      <c r="K27" s="23">
        <f>IF(OR(E27="",E27=0,F27=""),"",IFERROR(F27/E27,0))</f>
        <v/>
      </c>
      <c r="L27" s="23">
        <f>IF(OR(F27="",F27=0,G27=""),"",IFERROR(G27/F27,0))</f>
        <v/>
      </c>
      <c r="M27" s="11">
        <f>IF(F27="","",IF(F27=0,"Sem produção",IF(IFERROR(G27/F27,0)&gt;=0.98,"Excelente",IF(IFERROR(G27/F27,0)&gt;=0.90,"Acompanhar","Ação necessária"))))</f>
        <v/>
      </c>
      <c r="N27" s="10" t="n"/>
    </row>
    <row r="28">
      <c r="A28" s="19" t="n"/>
      <c r="B28" s="3" t="n"/>
      <c r="C28" s="4">
        <f>IF(B28="","",IFERROR(VLOOKUP(B28,'Cadastro de Produtos'!$A$2:$E$101,2,FALSE),"Código não cadastrado"))</f>
        <v/>
      </c>
      <c r="D28" s="5">
        <f>IF(B28="","",IFERROR(VLOOKUP(B28,'Cadastro de Produtos'!$A$2:$E$101,3,FALSE),""))</f>
        <v/>
      </c>
      <c r="E28" s="6" t="n"/>
      <c r="F28" s="6" t="n"/>
      <c r="G28" s="6" t="n"/>
      <c r="H28" s="7">
        <f>IF(OR(F28="",G28=""),"",MAX(0,F28-G28))</f>
        <v/>
      </c>
      <c r="I28" s="20">
        <f>IF(B28="","",IFERROR(VLOOKUP(B28,'Cadastro de Produtos'!$A$2:$E$101,5,FALSE),0))</f>
        <v/>
      </c>
      <c r="J28" s="20">
        <f>IF(OR(G28="",I28=""),"",IFERROR(G28*I28,0))</f>
        <v/>
      </c>
      <c r="K28" s="21">
        <f>IF(OR(E28="",E28=0,F28=""),"",IFERROR(F28/E28,0))</f>
        <v/>
      </c>
      <c r="L28" s="21">
        <f>IF(OR(F28="",F28=0,G28=""),"",IFERROR(G28/F28,0))</f>
        <v/>
      </c>
      <c r="M28" s="4">
        <f>IF(F28="","",IF(F28=0,"Sem produção",IF(IFERROR(G28/F28,0)&gt;=0.98,"Excelente",IF(IFERROR(G28/F28,0)&gt;=0.90,"Acompanhar","Ação necessária"))))</f>
        <v/>
      </c>
      <c r="N28" s="10" t="n"/>
    </row>
    <row r="29">
      <c r="A29" s="19" t="n"/>
      <c r="B29" s="3" t="n"/>
      <c r="C29" s="11">
        <f>IF(B29="","",IFERROR(VLOOKUP(B29,'Cadastro de Produtos'!$A$2:$E$101,2,FALSE),"Código não cadastrado"))</f>
        <v/>
      </c>
      <c r="D29" s="12">
        <f>IF(B29="","",IFERROR(VLOOKUP(B29,'Cadastro de Produtos'!$A$2:$E$101,3,FALSE),""))</f>
        <v/>
      </c>
      <c r="E29" s="6" t="n"/>
      <c r="F29" s="6" t="n"/>
      <c r="G29" s="6" t="n"/>
      <c r="H29" s="13">
        <f>IF(OR(F29="",G29=""),"",MAX(0,F29-G29))</f>
        <v/>
      </c>
      <c r="I29" s="22">
        <f>IF(B29="","",IFERROR(VLOOKUP(B29,'Cadastro de Produtos'!$A$2:$E$101,5,FALSE),0))</f>
        <v/>
      </c>
      <c r="J29" s="22">
        <f>IF(OR(G29="",I29=""),"",IFERROR(G29*I29,0))</f>
        <v/>
      </c>
      <c r="K29" s="23">
        <f>IF(OR(E29="",E29=0,F29=""),"",IFERROR(F29/E29,0))</f>
        <v/>
      </c>
      <c r="L29" s="23">
        <f>IF(OR(F29="",F29=0,G29=""),"",IFERROR(G29/F29,0))</f>
        <v/>
      </c>
      <c r="M29" s="11">
        <f>IF(F29="","",IF(F29=0,"Sem produção",IF(IFERROR(G29/F29,0)&gt;=0.98,"Excelente",IF(IFERROR(G29/F29,0)&gt;=0.90,"Acompanhar","Ação necessária"))))</f>
        <v/>
      </c>
      <c r="N29" s="10" t="n"/>
    </row>
    <row r="30">
      <c r="A30" s="19" t="n"/>
      <c r="B30" s="3" t="n"/>
      <c r="C30" s="4">
        <f>IF(B30="","",IFERROR(VLOOKUP(B30,'Cadastro de Produtos'!$A$2:$E$101,2,FALSE),"Código não cadastrado"))</f>
        <v/>
      </c>
      <c r="D30" s="5">
        <f>IF(B30="","",IFERROR(VLOOKUP(B30,'Cadastro de Produtos'!$A$2:$E$101,3,FALSE),""))</f>
        <v/>
      </c>
      <c r="E30" s="6" t="n"/>
      <c r="F30" s="6" t="n"/>
      <c r="G30" s="6" t="n"/>
      <c r="H30" s="7">
        <f>IF(OR(F30="",G30=""),"",MAX(0,F30-G30))</f>
        <v/>
      </c>
      <c r="I30" s="20">
        <f>IF(B30="","",IFERROR(VLOOKUP(B30,'Cadastro de Produtos'!$A$2:$E$101,5,FALSE),0))</f>
        <v/>
      </c>
      <c r="J30" s="20">
        <f>IF(OR(G30="",I30=""),"",IFERROR(G30*I30,0))</f>
        <v/>
      </c>
      <c r="K30" s="21">
        <f>IF(OR(E30="",E30=0,F30=""),"",IFERROR(F30/E30,0))</f>
        <v/>
      </c>
      <c r="L30" s="21">
        <f>IF(OR(F30="",F30=0,G30=""),"",IFERROR(G30/F30,0))</f>
        <v/>
      </c>
      <c r="M30" s="4">
        <f>IF(F30="","",IF(F30=0,"Sem produção",IF(IFERROR(G30/F30,0)&gt;=0.98,"Excelente",IF(IFERROR(G30/F30,0)&gt;=0.90,"Acompanhar","Ação necessária"))))</f>
        <v/>
      </c>
      <c r="N30" s="10" t="n"/>
    </row>
    <row r="31">
      <c r="A31" s="19" t="n"/>
      <c r="B31" s="3" t="n"/>
      <c r="C31" s="11">
        <f>IF(B31="","",IFERROR(VLOOKUP(B31,'Cadastro de Produtos'!$A$2:$E$101,2,FALSE),"Código não cadastrado"))</f>
        <v/>
      </c>
      <c r="D31" s="12">
        <f>IF(B31="","",IFERROR(VLOOKUP(B31,'Cadastro de Produtos'!$A$2:$E$101,3,FALSE),""))</f>
        <v/>
      </c>
      <c r="E31" s="6" t="n"/>
      <c r="F31" s="6" t="n"/>
      <c r="G31" s="6" t="n"/>
      <c r="H31" s="13">
        <f>IF(OR(F31="",G31=""),"",MAX(0,F31-G31))</f>
        <v/>
      </c>
      <c r="I31" s="22">
        <f>IF(B31="","",IFERROR(VLOOKUP(B31,'Cadastro de Produtos'!$A$2:$E$101,5,FALSE),0))</f>
        <v/>
      </c>
      <c r="J31" s="22">
        <f>IF(OR(G31="",I31=""),"",IFERROR(G31*I31,0))</f>
        <v/>
      </c>
      <c r="K31" s="23">
        <f>IF(OR(E31="",E31=0,F31=""),"",IFERROR(F31/E31,0))</f>
        <v/>
      </c>
      <c r="L31" s="23">
        <f>IF(OR(F31="",F31=0,G31=""),"",IFERROR(G31/F31,0))</f>
        <v/>
      </c>
      <c r="M31" s="11">
        <f>IF(F31="","",IF(F31=0,"Sem produção",IF(IFERROR(G31/F31,0)&gt;=0.98,"Excelente",IF(IFERROR(G31/F31,0)&gt;=0.90,"Acompanhar","Ação necessária"))))</f>
        <v/>
      </c>
      <c r="N31" s="10" t="n"/>
    </row>
    <row r="32">
      <c r="A32" s="19" t="n"/>
      <c r="B32" s="3" t="n"/>
      <c r="C32" s="4">
        <f>IF(B32="","",IFERROR(VLOOKUP(B32,'Cadastro de Produtos'!$A$2:$E$101,2,FALSE),"Código não cadastrado"))</f>
        <v/>
      </c>
      <c r="D32" s="5">
        <f>IF(B32="","",IFERROR(VLOOKUP(B32,'Cadastro de Produtos'!$A$2:$E$101,3,FALSE),""))</f>
        <v/>
      </c>
      <c r="E32" s="6" t="n"/>
      <c r="F32" s="6" t="n"/>
      <c r="G32" s="6" t="n"/>
      <c r="H32" s="7">
        <f>IF(OR(F32="",G32=""),"",MAX(0,F32-G32))</f>
        <v/>
      </c>
      <c r="I32" s="20">
        <f>IF(B32="","",IFERROR(VLOOKUP(B32,'Cadastro de Produtos'!$A$2:$E$101,5,FALSE),0))</f>
        <v/>
      </c>
      <c r="J32" s="20">
        <f>IF(OR(G32="",I32=""),"",IFERROR(G32*I32,0))</f>
        <v/>
      </c>
      <c r="K32" s="21">
        <f>IF(OR(E32="",E32=0,F32=""),"",IFERROR(F32/E32,0))</f>
        <v/>
      </c>
      <c r="L32" s="21">
        <f>IF(OR(F32="",F32=0,G32=""),"",IFERROR(G32/F32,0))</f>
        <v/>
      </c>
      <c r="M32" s="4">
        <f>IF(F32="","",IF(F32=0,"Sem produção",IF(IFERROR(G32/F32,0)&gt;=0.98,"Excelente",IF(IFERROR(G32/F32,0)&gt;=0.90,"Acompanhar","Ação necessária"))))</f>
        <v/>
      </c>
      <c r="N32" s="10" t="n"/>
    </row>
    <row r="33">
      <c r="A33" s="19" t="n"/>
      <c r="B33" s="3" t="n"/>
      <c r="C33" s="11">
        <f>IF(B33="","",IFERROR(VLOOKUP(B33,'Cadastro de Produtos'!$A$2:$E$101,2,FALSE),"Código não cadastrado"))</f>
        <v/>
      </c>
      <c r="D33" s="12">
        <f>IF(B33="","",IFERROR(VLOOKUP(B33,'Cadastro de Produtos'!$A$2:$E$101,3,FALSE),""))</f>
        <v/>
      </c>
      <c r="E33" s="6" t="n"/>
      <c r="F33" s="6" t="n"/>
      <c r="G33" s="6" t="n"/>
      <c r="H33" s="13">
        <f>IF(OR(F33="",G33=""),"",MAX(0,F33-G33))</f>
        <v/>
      </c>
      <c r="I33" s="22">
        <f>IF(B33="","",IFERROR(VLOOKUP(B33,'Cadastro de Produtos'!$A$2:$E$101,5,FALSE),0))</f>
        <v/>
      </c>
      <c r="J33" s="22">
        <f>IF(OR(G33="",I33=""),"",IFERROR(G33*I33,0))</f>
        <v/>
      </c>
      <c r="K33" s="23">
        <f>IF(OR(E33="",E33=0,F33=""),"",IFERROR(F33/E33,0))</f>
        <v/>
      </c>
      <c r="L33" s="23">
        <f>IF(OR(F33="",F33=0,G33=""),"",IFERROR(G33/F33,0))</f>
        <v/>
      </c>
      <c r="M33" s="11">
        <f>IF(F33="","",IF(F33=0,"Sem produção",IF(IFERROR(G33/F33,0)&gt;=0.98,"Excelente",IF(IFERROR(G33/F33,0)&gt;=0.90,"Acompanhar","Ação necessária"))))</f>
        <v/>
      </c>
      <c r="N33" s="10" t="n"/>
    </row>
    <row r="34">
      <c r="A34" s="19" t="n"/>
      <c r="B34" s="3" t="n"/>
      <c r="C34" s="4">
        <f>IF(B34="","",IFERROR(VLOOKUP(B34,'Cadastro de Produtos'!$A$2:$E$101,2,FALSE),"Código não cadastrado"))</f>
        <v/>
      </c>
      <c r="D34" s="5">
        <f>IF(B34="","",IFERROR(VLOOKUP(B34,'Cadastro de Produtos'!$A$2:$E$101,3,FALSE),""))</f>
        <v/>
      </c>
      <c r="E34" s="6" t="n"/>
      <c r="F34" s="6" t="n"/>
      <c r="G34" s="6" t="n"/>
      <c r="H34" s="7">
        <f>IF(OR(F34="",G34=""),"",MAX(0,F34-G34))</f>
        <v/>
      </c>
      <c r="I34" s="20">
        <f>IF(B34="","",IFERROR(VLOOKUP(B34,'Cadastro de Produtos'!$A$2:$E$101,5,FALSE),0))</f>
        <v/>
      </c>
      <c r="J34" s="20">
        <f>IF(OR(G34="",I34=""),"",IFERROR(G34*I34,0))</f>
        <v/>
      </c>
      <c r="K34" s="21">
        <f>IF(OR(E34="",E34=0,F34=""),"",IFERROR(F34/E34,0))</f>
        <v/>
      </c>
      <c r="L34" s="21">
        <f>IF(OR(F34="",F34=0,G34=""),"",IFERROR(G34/F34,0))</f>
        <v/>
      </c>
      <c r="M34" s="4">
        <f>IF(F34="","",IF(F34=0,"Sem produção",IF(IFERROR(G34/F34,0)&gt;=0.98,"Excelente",IF(IFERROR(G34/F34,0)&gt;=0.90,"Acompanhar","Ação necessária"))))</f>
        <v/>
      </c>
      <c r="N34" s="10" t="n"/>
    </row>
    <row r="35">
      <c r="A35" s="19" t="n"/>
      <c r="B35" s="3" t="n"/>
      <c r="C35" s="11">
        <f>IF(B35="","",IFERROR(VLOOKUP(B35,'Cadastro de Produtos'!$A$2:$E$101,2,FALSE),"Código não cadastrado"))</f>
        <v/>
      </c>
      <c r="D35" s="12">
        <f>IF(B35="","",IFERROR(VLOOKUP(B35,'Cadastro de Produtos'!$A$2:$E$101,3,FALSE),""))</f>
        <v/>
      </c>
      <c r="E35" s="6" t="n"/>
      <c r="F35" s="6" t="n"/>
      <c r="G35" s="6" t="n"/>
      <c r="H35" s="13">
        <f>IF(OR(F35="",G35=""),"",MAX(0,F35-G35))</f>
        <v/>
      </c>
      <c r="I35" s="22">
        <f>IF(B35="","",IFERROR(VLOOKUP(B35,'Cadastro de Produtos'!$A$2:$E$101,5,FALSE),0))</f>
        <v/>
      </c>
      <c r="J35" s="22">
        <f>IF(OR(G35="",I35=""),"",IFERROR(G35*I35,0))</f>
        <v/>
      </c>
      <c r="K35" s="23">
        <f>IF(OR(E35="",E35=0,F35=""),"",IFERROR(F35/E35,0))</f>
        <v/>
      </c>
      <c r="L35" s="23">
        <f>IF(OR(F35="",F35=0,G35=""),"",IFERROR(G35/F35,0))</f>
        <v/>
      </c>
      <c r="M35" s="11">
        <f>IF(F35="","",IF(F35=0,"Sem produção",IF(IFERROR(G35/F35,0)&gt;=0.98,"Excelente",IF(IFERROR(G35/F35,0)&gt;=0.90,"Acompanhar","Ação necessária"))))</f>
        <v/>
      </c>
      <c r="N35" s="10" t="n"/>
    </row>
    <row r="36">
      <c r="A36" s="19" t="n"/>
      <c r="B36" s="3" t="n"/>
      <c r="C36" s="4">
        <f>IF(B36="","",IFERROR(VLOOKUP(B36,'Cadastro de Produtos'!$A$2:$E$101,2,FALSE),"Código não cadastrado"))</f>
        <v/>
      </c>
      <c r="D36" s="5">
        <f>IF(B36="","",IFERROR(VLOOKUP(B36,'Cadastro de Produtos'!$A$2:$E$101,3,FALSE),""))</f>
        <v/>
      </c>
      <c r="E36" s="6" t="n"/>
      <c r="F36" s="6" t="n"/>
      <c r="G36" s="6" t="n"/>
      <c r="H36" s="7">
        <f>IF(OR(F36="",G36=""),"",MAX(0,F36-G36))</f>
        <v/>
      </c>
      <c r="I36" s="20">
        <f>IF(B36="","",IFERROR(VLOOKUP(B36,'Cadastro de Produtos'!$A$2:$E$101,5,FALSE),0))</f>
        <v/>
      </c>
      <c r="J36" s="20">
        <f>IF(OR(G36="",I36=""),"",IFERROR(G36*I36,0))</f>
        <v/>
      </c>
      <c r="K36" s="21">
        <f>IF(OR(E36="",E36=0,F36=""),"",IFERROR(F36/E36,0))</f>
        <v/>
      </c>
      <c r="L36" s="21">
        <f>IF(OR(F36="",F36=0,G36=""),"",IFERROR(G36/F36,0))</f>
        <v/>
      </c>
      <c r="M36" s="4">
        <f>IF(F36="","",IF(F36=0,"Sem produção",IF(IFERROR(G36/F36,0)&gt;=0.98,"Excelente",IF(IFERROR(G36/F36,0)&gt;=0.90,"Acompanhar","Ação necessária"))))</f>
        <v/>
      </c>
      <c r="N36" s="10" t="n"/>
    </row>
    <row r="37">
      <c r="A37" s="19" t="n"/>
      <c r="B37" s="3" t="n"/>
      <c r="C37" s="11">
        <f>IF(B37="","",IFERROR(VLOOKUP(B37,'Cadastro de Produtos'!$A$2:$E$101,2,FALSE),"Código não cadastrado"))</f>
        <v/>
      </c>
      <c r="D37" s="12">
        <f>IF(B37="","",IFERROR(VLOOKUP(B37,'Cadastro de Produtos'!$A$2:$E$101,3,FALSE),""))</f>
        <v/>
      </c>
      <c r="E37" s="6" t="n"/>
      <c r="F37" s="6" t="n"/>
      <c r="G37" s="6" t="n"/>
      <c r="H37" s="13">
        <f>IF(OR(F37="",G37=""),"",MAX(0,F37-G37))</f>
        <v/>
      </c>
      <c r="I37" s="22">
        <f>IF(B37="","",IFERROR(VLOOKUP(B37,'Cadastro de Produtos'!$A$2:$E$101,5,FALSE),0))</f>
        <v/>
      </c>
      <c r="J37" s="22">
        <f>IF(OR(G37="",I37=""),"",IFERROR(G37*I37,0))</f>
        <v/>
      </c>
      <c r="K37" s="23">
        <f>IF(OR(E37="",E37=0,F37=""),"",IFERROR(F37/E37,0))</f>
        <v/>
      </c>
      <c r="L37" s="23">
        <f>IF(OR(F37="",F37=0,G37=""),"",IFERROR(G37/F37,0))</f>
        <v/>
      </c>
      <c r="M37" s="11">
        <f>IF(F37="","",IF(F37=0,"Sem produção",IF(IFERROR(G37/F37,0)&gt;=0.98,"Excelente",IF(IFERROR(G37/F37,0)&gt;=0.90,"Acompanhar","Ação necessária"))))</f>
        <v/>
      </c>
      <c r="N37" s="10" t="n"/>
    </row>
    <row r="38">
      <c r="A38" s="19" t="n"/>
      <c r="B38" s="3" t="n"/>
      <c r="C38" s="4">
        <f>IF(B38="","",IFERROR(VLOOKUP(B38,'Cadastro de Produtos'!$A$2:$E$101,2,FALSE),"Código não cadastrado"))</f>
        <v/>
      </c>
      <c r="D38" s="5">
        <f>IF(B38="","",IFERROR(VLOOKUP(B38,'Cadastro de Produtos'!$A$2:$E$101,3,FALSE),""))</f>
        <v/>
      </c>
      <c r="E38" s="6" t="n"/>
      <c r="F38" s="6" t="n"/>
      <c r="G38" s="6" t="n"/>
      <c r="H38" s="7">
        <f>IF(OR(F38="",G38=""),"",MAX(0,F38-G38))</f>
        <v/>
      </c>
      <c r="I38" s="20">
        <f>IF(B38="","",IFERROR(VLOOKUP(B38,'Cadastro de Produtos'!$A$2:$E$101,5,FALSE),0))</f>
        <v/>
      </c>
      <c r="J38" s="20">
        <f>IF(OR(G38="",I38=""),"",IFERROR(G38*I38,0))</f>
        <v/>
      </c>
      <c r="K38" s="21">
        <f>IF(OR(E38="",E38=0,F38=""),"",IFERROR(F38/E38,0))</f>
        <v/>
      </c>
      <c r="L38" s="21">
        <f>IF(OR(F38="",F38=0,G38=""),"",IFERROR(G38/F38,0))</f>
        <v/>
      </c>
      <c r="M38" s="4">
        <f>IF(F38="","",IF(F38=0,"Sem produção",IF(IFERROR(G38/F38,0)&gt;=0.98,"Excelente",IF(IFERROR(G38/F38,0)&gt;=0.90,"Acompanhar","Ação necessária"))))</f>
        <v/>
      </c>
      <c r="N38" s="10" t="n"/>
    </row>
    <row r="39">
      <c r="A39" s="19" t="n"/>
      <c r="B39" s="3" t="n"/>
      <c r="C39" s="11">
        <f>IF(B39="","",IFERROR(VLOOKUP(B39,'Cadastro de Produtos'!$A$2:$E$101,2,FALSE),"Código não cadastrado"))</f>
        <v/>
      </c>
      <c r="D39" s="12">
        <f>IF(B39="","",IFERROR(VLOOKUP(B39,'Cadastro de Produtos'!$A$2:$E$101,3,FALSE),""))</f>
        <v/>
      </c>
      <c r="E39" s="6" t="n"/>
      <c r="F39" s="6" t="n"/>
      <c r="G39" s="6" t="n"/>
      <c r="H39" s="13">
        <f>IF(OR(F39="",G39=""),"",MAX(0,F39-G39))</f>
        <v/>
      </c>
      <c r="I39" s="22">
        <f>IF(B39="","",IFERROR(VLOOKUP(B39,'Cadastro de Produtos'!$A$2:$E$101,5,FALSE),0))</f>
        <v/>
      </c>
      <c r="J39" s="22">
        <f>IF(OR(G39="",I39=""),"",IFERROR(G39*I39,0))</f>
        <v/>
      </c>
      <c r="K39" s="23">
        <f>IF(OR(E39="",E39=0,F39=""),"",IFERROR(F39/E39,0))</f>
        <v/>
      </c>
      <c r="L39" s="23">
        <f>IF(OR(F39="",F39=0,G39=""),"",IFERROR(G39/F39,0))</f>
        <v/>
      </c>
      <c r="M39" s="11">
        <f>IF(F39="","",IF(F39=0,"Sem produção",IF(IFERROR(G39/F39,0)&gt;=0.98,"Excelente",IF(IFERROR(G39/F39,0)&gt;=0.90,"Acompanhar","Ação necessária"))))</f>
        <v/>
      </c>
      <c r="N39" s="10" t="n"/>
    </row>
    <row r="40">
      <c r="A40" s="19" t="n"/>
      <c r="B40" s="3" t="n"/>
      <c r="C40" s="4">
        <f>IF(B40="","",IFERROR(VLOOKUP(B40,'Cadastro de Produtos'!$A$2:$E$101,2,FALSE),"Código não cadastrado"))</f>
        <v/>
      </c>
      <c r="D40" s="5">
        <f>IF(B40="","",IFERROR(VLOOKUP(B40,'Cadastro de Produtos'!$A$2:$E$101,3,FALSE),""))</f>
        <v/>
      </c>
      <c r="E40" s="6" t="n"/>
      <c r="F40" s="6" t="n"/>
      <c r="G40" s="6" t="n"/>
      <c r="H40" s="7">
        <f>IF(OR(F40="",G40=""),"",MAX(0,F40-G40))</f>
        <v/>
      </c>
      <c r="I40" s="20">
        <f>IF(B40="","",IFERROR(VLOOKUP(B40,'Cadastro de Produtos'!$A$2:$E$101,5,FALSE),0))</f>
        <v/>
      </c>
      <c r="J40" s="20">
        <f>IF(OR(G40="",I40=""),"",IFERROR(G40*I40,0))</f>
        <v/>
      </c>
      <c r="K40" s="21">
        <f>IF(OR(E40="",E40=0,F40=""),"",IFERROR(F40/E40,0))</f>
        <v/>
      </c>
      <c r="L40" s="21">
        <f>IF(OR(F40="",F40=0,G40=""),"",IFERROR(G40/F40,0))</f>
        <v/>
      </c>
      <c r="M40" s="4">
        <f>IF(F40="","",IF(F40=0,"Sem produção",IF(IFERROR(G40/F40,0)&gt;=0.98,"Excelente",IF(IFERROR(G40/F40,0)&gt;=0.90,"Acompanhar","Ação necessária"))))</f>
        <v/>
      </c>
      <c r="N40" s="10" t="n"/>
    </row>
    <row r="41">
      <c r="A41" s="19" t="n"/>
      <c r="B41" s="3" t="n"/>
      <c r="C41" s="11">
        <f>IF(B41="","",IFERROR(VLOOKUP(B41,'Cadastro de Produtos'!$A$2:$E$101,2,FALSE),"Código não cadastrado"))</f>
        <v/>
      </c>
      <c r="D41" s="12">
        <f>IF(B41="","",IFERROR(VLOOKUP(B41,'Cadastro de Produtos'!$A$2:$E$101,3,FALSE),""))</f>
        <v/>
      </c>
      <c r="E41" s="6" t="n"/>
      <c r="F41" s="6" t="n"/>
      <c r="G41" s="6" t="n"/>
      <c r="H41" s="13">
        <f>IF(OR(F41="",G41=""),"",MAX(0,F41-G41))</f>
        <v/>
      </c>
      <c r="I41" s="22">
        <f>IF(B41="","",IFERROR(VLOOKUP(B41,'Cadastro de Produtos'!$A$2:$E$101,5,FALSE),0))</f>
        <v/>
      </c>
      <c r="J41" s="22">
        <f>IF(OR(G41="",I41=""),"",IFERROR(G41*I41,0))</f>
        <v/>
      </c>
      <c r="K41" s="23">
        <f>IF(OR(E41="",E41=0,F41=""),"",IFERROR(F41/E41,0))</f>
        <v/>
      </c>
      <c r="L41" s="23">
        <f>IF(OR(F41="",F41=0,G41=""),"",IFERROR(G41/F41,0))</f>
        <v/>
      </c>
      <c r="M41" s="11">
        <f>IF(F41="","",IF(F41=0,"Sem produção",IF(IFERROR(G41/F41,0)&gt;=0.98,"Excelente",IF(IFERROR(G41/F41,0)&gt;=0.90,"Acompanhar","Ação necessária"))))</f>
        <v/>
      </c>
      <c r="N41" s="10" t="n"/>
    </row>
    <row r="42">
      <c r="A42" s="19" t="n"/>
      <c r="B42" s="3" t="n"/>
      <c r="C42" s="4">
        <f>IF(B42="","",IFERROR(VLOOKUP(B42,'Cadastro de Produtos'!$A$2:$E$101,2,FALSE),"Código não cadastrado"))</f>
        <v/>
      </c>
      <c r="D42" s="5">
        <f>IF(B42="","",IFERROR(VLOOKUP(B42,'Cadastro de Produtos'!$A$2:$E$101,3,FALSE),""))</f>
        <v/>
      </c>
      <c r="E42" s="6" t="n"/>
      <c r="F42" s="6" t="n"/>
      <c r="G42" s="6" t="n"/>
      <c r="H42" s="7">
        <f>IF(OR(F42="",G42=""),"",MAX(0,F42-G42))</f>
        <v/>
      </c>
      <c r="I42" s="20">
        <f>IF(B42="","",IFERROR(VLOOKUP(B42,'Cadastro de Produtos'!$A$2:$E$101,5,FALSE),0))</f>
        <v/>
      </c>
      <c r="J42" s="20">
        <f>IF(OR(G42="",I42=""),"",IFERROR(G42*I42,0))</f>
        <v/>
      </c>
      <c r="K42" s="21">
        <f>IF(OR(E42="",E42=0,F42=""),"",IFERROR(F42/E42,0))</f>
        <v/>
      </c>
      <c r="L42" s="21">
        <f>IF(OR(F42="",F42=0,G42=""),"",IFERROR(G42/F42,0))</f>
        <v/>
      </c>
      <c r="M42" s="4">
        <f>IF(F42="","",IF(F42=0,"Sem produção",IF(IFERROR(G42/F42,0)&gt;=0.98,"Excelente",IF(IFERROR(G42/F42,0)&gt;=0.90,"Acompanhar","Ação necessária"))))</f>
        <v/>
      </c>
      <c r="N42" s="10" t="n"/>
    </row>
    <row r="43">
      <c r="A43" s="19" t="n"/>
      <c r="B43" s="3" t="n"/>
      <c r="C43" s="11">
        <f>IF(B43="","",IFERROR(VLOOKUP(B43,'Cadastro de Produtos'!$A$2:$E$101,2,FALSE),"Código não cadastrado"))</f>
        <v/>
      </c>
      <c r="D43" s="12">
        <f>IF(B43="","",IFERROR(VLOOKUP(B43,'Cadastro de Produtos'!$A$2:$E$101,3,FALSE),""))</f>
        <v/>
      </c>
      <c r="E43" s="6" t="n"/>
      <c r="F43" s="6" t="n"/>
      <c r="G43" s="6" t="n"/>
      <c r="H43" s="13">
        <f>IF(OR(F43="",G43=""),"",MAX(0,F43-G43))</f>
        <v/>
      </c>
      <c r="I43" s="22">
        <f>IF(B43="","",IFERROR(VLOOKUP(B43,'Cadastro de Produtos'!$A$2:$E$101,5,FALSE),0))</f>
        <v/>
      </c>
      <c r="J43" s="22">
        <f>IF(OR(G43="",I43=""),"",IFERROR(G43*I43,0))</f>
        <v/>
      </c>
      <c r="K43" s="23">
        <f>IF(OR(E43="",E43=0,F43=""),"",IFERROR(F43/E43,0))</f>
        <v/>
      </c>
      <c r="L43" s="23">
        <f>IF(OR(F43="",F43=0,G43=""),"",IFERROR(G43/F43,0))</f>
        <v/>
      </c>
      <c r="M43" s="11">
        <f>IF(F43="","",IF(F43=0,"Sem produção",IF(IFERROR(G43/F43,0)&gt;=0.98,"Excelente",IF(IFERROR(G43/F43,0)&gt;=0.90,"Acompanhar","Ação necessária"))))</f>
        <v/>
      </c>
      <c r="N43" s="10" t="n"/>
    </row>
    <row r="44">
      <c r="A44" s="19" t="n"/>
      <c r="B44" s="3" t="n"/>
      <c r="C44" s="4">
        <f>IF(B44="","",IFERROR(VLOOKUP(B44,'Cadastro de Produtos'!$A$2:$E$101,2,FALSE),"Código não cadastrado"))</f>
        <v/>
      </c>
      <c r="D44" s="5">
        <f>IF(B44="","",IFERROR(VLOOKUP(B44,'Cadastro de Produtos'!$A$2:$E$101,3,FALSE),""))</f>
        <v/>
      </c>
      <c r="E44" s="6" t="n"/>
      <c r="F44" s="6" t="n"/>
      <c r="G44" s="6" t="n"/>
      <c r="H44" s="7">
        <f>IF(OR(F44="",G44=""),"",MAX(0,F44-G44))</f>
        <v/>
      </c>
      <c r="I44" s="20">
        <f>IF(B44="","",IFERROR(VLOOKUP(B44,'Cadastro de Produtos'!$A$2:$E$101,5,FALSE),0))</f>
        <v/>
      </c>
      <c r="J44" s="20">
        <f>IF(OR(G44="",I44=""),"",IFERROR(G44*I44,0))</f>
        <v/>
      </c>
      <c r="K44" s="21">
        <f>IF(OR(E44="",E44=0,F44=""),"",IFERROR(F44/E44,0))</f>
        <v/>
      </c>
      <c r="L44" s="21">
        <f>IF(OR(F44="",F44=0,G44=""),"",IFERROR(G44/F44,0))</f>
        <v/>
      </c>
      <c r="M44" s="4">
        <f>IF(F44="","",IF(F44=0,"Sem produção",IF(IFERROR(G44/F44,0)&gt;=0.98,"Excelente",IF(IFERROR(G44/F44,0)&gt;=0.90,"Acompanhar","Ação necessária"))))</f>
        <v/>
      </c>
      <c r="N44" s="10" t="n"/>
    </row>
    <row r="45">
      <c r="A45" s="19" t="n"/>
      <c r="B45" s="3" t="n"/>
      <c r="C45" s="11">
        <f>IF(B45="","",IFERROR(VLOOKUP(B45,'Cadastro de Produtos'!$A$2:$E$101,2,FALSE),"Código não cadastrado"))</f>
        <v/>
      </c>
      <c r="D45" s="12">
        <f>IF(B45="","",IFERROR(VLOOKUP(B45,'Cadastro de Produtos'!$A$2:$E$101,3,FALSE),""))</f>
        <v/>
      </c>
      <c r="E45" s="6" t="n"/>
      <c r="F45" s="6" t="n"/>
      <c r="G45" s="6" t="n"/>
      <c r="H45" s="13">
        <f>IF(OR(F45="",G45=""),"",MAX(0,F45-G45))</f>
        <v/>
      </c>
      <c r="I45" s="22">
        <f>IF(B45="","",IFERROR(VLOOKUP(B45,'Cadastro de Produtos'!$A$2:$E$101,5,FALSE),0))</f>
        <v/>
      </c>
      <c r="J45" s="22">
        <f>IF(OR(G45="",I45=""),"",IFERROR(G45*I45,0))</f>
        <v/>
      </c>
      <c r="K45" s="23">
        <f>IF(OR(E45="",E45=0,F45=""),"",IFERROR(F45/E45,0))</f>
        <v/>
      </c>
      <c r="L45" s="23">
        <f>IF(OR(F45="",F45=0,G45=""),"",IFERROR(G45/F45,0))</f>
        <v/>
      </c>
      <c r="M45" s="11">
        <f>IF(F45="","",IF(F45=0,"Sem produção",IF(IFERROR(G45/F45,0)&gt;=0.98,"Excelente",IF(IFERROR(G45/F45,0)&gt;=0.90,"Acompanhar","Ação necessária"))))</f>
        <v/>
      </c>
      <c r="N45" s="10" t="n"/>
    </row>
    <row r="46">
      <c r="A46" s="19" t="n"/>
      <c r="B46" s="3" t="n"/>
      <c r="C46" s="4">
        <f>IF(B46="","",IFERROR(VLOOKUP(B46,'Cadastro de Produtos'!$A$2:$E$101,2,FALSE),"Código não cadastrado"))</f>
        <v/>
      </c>
      <c r="D46" s="5">
        <f>IF(B46="","",IFERROR(VLOOKUP(B46,'Cadastro de Produtos'!$A$2:$E$101,3,FALSE),""))</f>
        <v/>
      </c>
      <c r="E46" s="6" t="n"/>
      <c r="F46" s="6" t="n"/>
      <c r="G46" s="6" t="n"/>
      <c r="H46" s="7">
        <f>IF(OR(F46="",G46=""),"",MAX(0,F46-G46))</f>
        <v/>
      </c>
      <c r="I46" s="20">
        <f>IF(B46="","",IFERROR(VLOOKUP(B46,'Cadastro de Produtos'!$A$2:$E$101,5,FALSE),0))</f>
        <v/>
      </c>
      <c r="J46" s="20">
        <f>IF(OR(G46="",I46=""),"",IFERROR(G46*I46,0))</f>
        <v/>
      </c>
      <c r="K46" s="21">
        <f>IF(OR(E46="",E46=0,F46=""),"",IFERROR(F46/E46,0))</f>
        <v/>
      </c>
      <c r="L46" s="21">
        <f>IF(OR(F46="",F46=0,G46=""),"",IFERROR(G46/F46,0))</f>
        <v/>
      </c>
      <c r="M46" s="4">
        <f>IF(F46="","",IF(F46=0,"Sem produção",IF(IFERROR(G46/F46,0)&gt;=0.98,"Excelente",IF(IFERROR(G46/F46,0)&gt;=0.90,"Acompanhar","Ação necessária"))))</f>
        <v/>
      </c>
      <c r="N46" s="10" t="n"/>
    </row>
    <row r="47">
      <c r="A47" s="19" t="n"/>
      <c r="B47" s="3" t="n"/>
      <c r="C47" s="11">
        <f>IF(B47="","",IFERROR(VLOOKUP(B47,'Cadastro de Produtos'!$A$2:$E$101,2,FALSE),"Código não cadastrado"))</f>
        <v/>
      </c>
      <c r="D47" s="12">
        <f>IF(B47="","",IFERROR(VLOOKUP(B47,'Cadastro de Produtos'!$A$2:$E$101,3,FALSE),""))</f>
        <v/>
      </c>
      <c r="E47" s="6" t="n"/>
      <c r="F47" s="6" t="n"/>
      <c r="G47" s="6" t="n"/>
      <c r="H47" s="13">
        <f>IF(OR(F47="",G47=""),"",MAX(0,F47-G47))</f>
        <v/>
      </c>
      <c r="I47" s="22">
        <f>IF(B47="","",IFERROR(VLOOKUP(B47,'Cadastro de Produtos'!$A$2:$E$101,5,FALSE),0))</f>
        <v/>
      </c>
      <c r="J47" s="22">
        <f>IF(OR(G47="",I47=""),"",IFERROR(G47*I47,0))</f>
        <v/>
      </c>
      <c r="K47" s="23">
        <f>IF(OR(E47="",E47=0,F47=""),"",IFERROR(F47/E47,0))</f>
        <v/>
      </c>
      <c r="L47" s="23">
        <f>IF(OR(F47="",F47=0,G47=""),"",IFERROR(G47/F47,0))</f>
        <v/>
      </c>
      <c r="M47" s="11">
        <f>IF(F47="","",IF(F47=0,"Sem produção",IF(IFERROR(G47/F47,0)&gt;=0.98,"Excelente",IF(IFERROR(G47/F47,0)&gt;=0.90,"Acompanhar","Ação necessária"))))</f>
        <v/>
      </c>
      <c r="N47" s="10" t="n"/>
    </row>
    <row r="48">
      <c r="A48" s="19" t="n"/>
      <c r="B48" s="3" t="n"/>
      <c r="C48" s="4">
        <f>IF(B48="","",IFERROR(VLOOKUP(B48,'Cadastro de Produtos'!$A$2:$E$101,2,FALSE),"Código não cadastrado"))</f>
        <v/>
      </c>
      <c r="D48" s="5">
        <f>IF(B48="","",IFERROR(VLOOKUP(B48,'Cadastro de Produtos'!$A$2:$E$101,3,FALSE),""))</f>
        <v/>
      </c>
      <c r="E48" s="6" t="n"/>
      <c r="F48" s="6" t="n"/>
      <c r="G48" s="6" t="n"/>
      <c r="H48" s="7">
        <f>IF(OR(F48="",G48=""),"",MAX(0,F48-G48))</f>
        <v/>
      </c>
      <c r="I48" s="20">
        <f>IF(B48="","",IFERROR(VLOOKUP(B48,'Cadastro de Produtos'!$A$2:$E$101,5,FALSE),0))</f>
        <v/>
      </c>
      <c r="J48" s="20">
        <f>IF(OR(G48="",I48=""),"",IFERROR(G48*I48,0))</f>
        <v/>
      </c>
      <c r="K48" s="21">
        <f>IF(OR(E48="",E48=0,F48=""),"",IFERROR(F48/E48,0))</f>
        <v/>
      </c>
      <c r="L48" s="21">
        <f>IF(OR(F48="",F48=0,G48=""),"",IFERROR(G48/F48,0))</f>
        <v/>
      </c>
      <c r="M48" s="4">
        <f>IF(F48="","",IF(F48=0,"Sem produção",IF(IFERROR(G48/F48,0)&gt;=0.98,"Excelente",IF(IFERROR(G48/F48,0)&gt;=0.90,"Acompanhar","Ação necessária"))))</f>
        <v/>
      </c>
      <c r="N48" s="10" t="n"/>
    </row>
    <row r="49">
      <c r="A49" s="19" t="n"/>
      <c r="B49" s="3" t="n"/>
      <c r="C49" s="11">
        <f>IF(B49="","",IFERROR(VLOOKUP(B49,'Cadastro de Produtos'!$A$2:$E$101,2,FALSE),"Código não cadastrado"))</f>
        <v/>
      </c>
      <c r="D49" s="12">
        <f>IF(B49="","",IFERROR(VLOOKUP(B49,'Cadastro de Produtos'!$A$2:$E$101,3,FALSE),""))</f>
        <v/>
      </c>
      <c r="E49" s="6" t="n"/>
      <c r="F49" s="6" t="n"/>
      <c r="G49" s="6" t="n"/>
      <c r="H49" s="13">
        <f>IF(OR(F49="",G49=""),"",MAX(0,F49-G49))</f>
        <v/>
      </c>
      <c r="I49" s="22">
        <f>IF(B49="","",IFERROR(VLOOKUP(B49,'Cadastro de Produtos'!$A$2:$E$101,5,FALSE),0))</f>
        <v/>
      </c>
      <c r="J49" s="22">
        <f>IF(OR(G49="",I49=""),"",IFERROR(G49*I49,0))</f>
        <v/>
      </c>
      <c r="K49" s="23">
        <f>IF(OR(E49="",E49=0,F49=""),"",IFERROR(F49/E49,0))</f>
        <v/>
      </c>
      <c r="L49" s="23">
        <f>IF(OR(F49="",F49=0,G49=""),"",IFERROR(G49/F49,0))</f>
        <v/>
      </c>
      <c r="M49" s="11">
        <f>IF(F49="","",IF(F49=0,"Sem produção",IF(IFERROR(G49/F49,0)&gt;=0.98,"Excelente",IF(IFERROR(G49/F49,0)&gt;=0.90,"Acompanhar","Ação necessária"))))</f>
        <v/>
      </c>
      <c r="N49" s="10" t="n"/>
    </row>
    <row r="50">
      <c r="A50" s="19" t="n"/>
      <c r="B50" s="3" t="n"/>
      <c r="C50" s="4">
        <f>IF(B50="","",IFERROR(VLOOKUP(B50,'Cadastro de Produtos'!$A$2:$E$101,2,FALSE),"Código não cadastrado"))</f>
        <v/>
      </c>
      <c r="D50" s="5">
        <f>IF(B50="","",IFERROR(VLOOKUP(B50,'Cadastro de Produtos'!$A$2:$E$101,3,FALSE),""))</f>
        <v/>
      </c>
      <c r="E50" s="6" t="n"/>
      <c r="F50" s="6" t="n"/>
      <c r="G50" s="6" t="n"/>
      <c r="H50" s="7">
        <f>IF(OR(F50="",G50=""),"",MAX(0,F50-G50))</f>
        <v/>
      </c>
      <c r="I50" s="20">
        <f>IF(B50="","",IFERROR(VLOOKUP(B50,'Cadastro de Produtos'!$A$2:$E$101,5,FALSE),0))</f>
        <v/>
      </c>
      <c r="J50" s="20">
        <f>IF(OR(G50="",I50=""),"",IFERROR(G50*I50,0))</f>
        <v/>
      </c>
      <c r="K50" s="21">
        <f>IF(OR(E50="",E50=0,F50=""),"",IFERROR(F50/E50,0))</f>
        <v/>
      </c>
      <c r="L50" s="21">
        <f>IF(OR(F50="",F50=0,G50=""),"",IFERROR(G50/F50,0))</f>
        <v/>
      </c>
      <c r="M50" s="4">
        <f>IF(F50="","",IF(F50=0,"Sem produção",IF(IFERROR(G50/F50,0)&gt;=0.98,"Excelente",IF(IFERROR(G50/F50,0)&gt;=0.90,"Acompanhar","Ação necessária"))))</f>
        <v/>
      </c>
      <c r="N50" s="10" t="n"/>
    </row>
    <row r="51">
      <c r="A51" s="19" t="n"/>
      <c r="B51" s="3" t="n"/>
      <c r="C51" s="11">
        <f>IF(B51="","",IFERROR(VLOOKUP(B51,'Cadastro de Produtos'!$A$2:$E$101,2,FALSE),"Código não cadastrado"))</f>
        <v/>
      </c>
      <c r="D51" s="12">
        <f>IF(B51="","",IFERROR(VLOOKUP(B51,'Cadastro de Produtos'!$A$2:$E$101,3,FALSE),""))</f>
        <v/>
      </c>
      <c r="E51" s="6" t="n"/>
      <c r="F51" s="6" t="n"/>
      <c r="G51" s="6" t="n"/>
      <c r="H51" s="13">
        <f>IF(OR(F51="",G51=""),"",MAX(0,F51-G51))</f>
        <v/>
      </c>
      <c r="I51" s="22">
        <f>IF(B51="","",IFERROR(VLOOKUP(B51,'Cadastro de Produtos'!$A$2:$E$101,5,FALSE),0))</f>
        <v/>
      </c>
      <c r="J51" s="22">
        <f>IF(OR(G51="",I51=""),"",IFERROR(G51*I51,0))</f>
        <v/>
      </c>
      <c r="K51" s="23">
        <f>IF(OR(E51="",E51=0,F51=""),"",IFERROR(F51/E51,0))</f>
        <v/>
      </c>
      <c r="L51" s="23">
        <f>IF(OR(F51="",F51=0,G51=""),"",IFERROR(G51/F51,0))</f>
        <v/>
      </c>
      <c r="M51" s="11">
        <f>IF(F51="","",IF(F51=0,"Sem produção",IF(IFERROR(G51/F51,0)&gt;=0.98,"Excelente",IF(IFERROR(G51/F51,0)&gt;=0.90,"Acompanhar","Ação necessária"))))</f>
        <v/>
      </c>
      <c r="N51" s="10" t="n"/>
    </row>
    <row r="52">
      <c r="A52" s="19" t="n"/>
      <c r="B52" s="3" t="n"/>
      <c r="C52" s="4">
        <f>IF(B52="","",IFERROR(VLOOKUP(B52,'Cadastro de Produtos'!$A$2:$E$101,2,FALSE),"Código não cadastrado"))</f>
        <v/>
      </c>
      <c r="D52" s="5">
        <f>IF(B52="","",IFERROR(VLOOKUP(B52,'Cadastro de Produtos'!$A$2:$E$101,3,FALSE),""))</f>
        <v/>
      </c>
      <c r="E52" s="6" t="n"/>
      <c r="F52" s="6" t="n"/>
      <c r="G52" s="6" t="n"/>
      <c r="H52" s="7">
        <f>IF(OR(F52="",G52=""),"",MAX(0,F52-G52))</f>
        <v/>
      </c>
      <c r="I52" s="20">
        <f>IF(B52="","",IFERROR(VLOOKUP(B52,'Cadastro de Produtos'!$A$2:$E$101,5,FALSE),0))</f>
        <v/>
      </c>
      <c r="J52" s="20">
        <f>IF(OR(G52="",I52=""),"",IFERROR(G52*I52,0))</f>
        <v/>
      </c>
      <c r="K52" s="21">
        <f>IF(OR(E52="",E52=0,F52=""),"",IFERROR(F52/E52,0))</f>
        <v/>
      </c>
      <c r="L52" s="21">
        <f>IF(OR(F52="",F52=0,G52=""),"",IFERROR(G52/F52,0))</f>
        <v/>
      </c>
      <c r="M52" s="4">
        <f>IF(F52="","",IF(F52=0,"Sem produção",IF(IFERROR(G52/F52,0)&gt;=0.98,"Excelente",IF(IFERROR(G52/F52,0)&gt;=0.90,"Acompanhar","Ação necessária"))))</f>
        <v/>
      </c>
      <c r="N52" s="10" t="n"/>
    </row>
    <row r="53">
      <c r="A53" s="19" t="n"/>
      <c r="B53" s="3" t="n"/>
      <c r="C53" s="11">
        <f>IF(B53="","",IFERROR(VLOOKUP(B53,'Cadastro de Produtos'!$A$2:$E$101,2,FALSE),"Código não cadastrado"))</f>
        <v/>
      </c>
      <c r="D53" s="12">
        <f>IF(B53="","",IFERROR(VLOOKUP(B53,'Cadastro de Produtos'!$A$2:$E$101,3,FALSE),""))</f>
        <v/>
      </c>
      <c r="E53" s="6" t="n"/>
      <c r="F53" s="6" t="n"/>
      <c r="G53" s="6" t="n"/>
      <c r="H53" s="13">
        <f>IF(OR(F53="",G53=""),"",MAX(0,F53-G53))</f>
        <v/>
      </c>
      <c r="I53" s="22">
        <f>IF(B53="","",IFERROR(VLOOKUP(B53,'Cadastro de Produtos'!$A$2:$E$101,5,FALSE),0))</f>
        <v/>
      </c>
      <c r="J53" s="22">
        <f>IF(OR(G53="",I53=""),"",IFERROR(G53*I53,0))</f>
        <v/>
      </c>
      <c r="K53" s="23">
        <f>IF(OR(E53="",E53=0,F53=""),"",IFERROR(F53/E53,0))</f>
        <v/>
      </c>
      <c r="L53" s="23">
        <f>IF(OR(F53="",F53=0,G53=""),"",IFERROR(G53/F53,0))</f>
        <v/>
      </c>
      <c r="M53" s="11">
        <f>IF(F53="","",IF(F53=0,"Sem produção",IF(IFERROR(G53/F53,0)&gt;=0.98,"Excelente",IF(IFERROR(G53/F53,0)&gt;=0.90,"Acompanhar","Ação necessária"))))</f>
        <v/>
      </c>
      <c r="N53" s="10" t="n"/>
    </row>
    <row r="54">
      <c r="A54" s="19" t="n"/>
      <c r="B54" s="3" t="n"/>
      <c r="C54" s="4">
        <f>IF(B54="","",IFERROR(VLOOKUP(B54,'Cadastro de Produtos'!$A$2:$E$101,2,FALSE),"Código não cadastrado"))</f>
        <v/>
      </c>
      <c r="D54" s="5">
        <f>IF(B54="","",IFERROR(VLOOKUP(B54,'Cadastro de Produtos'!$A$2:$E$101,3,FALSE),""))</f>
        <v/>
      </c>
      <c r="E54" s="6" t="n"/>
      <c r="F54" s="6" t="n"/>
      <c r="G54" s="6" t="n"/>
      <c r="H54" s="7">
        <f>IF(OR(F54="",G54=""),"",MAX(0,F54-G54))</f>
        <v/>
      </c>
      <c r="I54" s="20">
        <f>IF(B54="","",IFERROR(VLOOKUP(B54,'Cadastro de Produtos'!$A$2:$E$101,5,FALSE),0))</f>
        <v/>
      </c>
      <c r="J54" s="20">
        <f>IF(OR(G54="",I54=""),"",IFERROR(G54*I54,0))</f>
        <v/>
      </c>
      <c r="K54" s="21">
        <f>IF(OR(E54="",E54=0,F54=""),"",IFERROR(F54/E54,0))</f>
        <v/>
      </c>
      <c r="L54" s="21">
        <f>IF(OR(F54="",F54=0,G54=""),"",IFERROR(G54/F54,0))</f>
        <v/>
      </c>
      <c r="M54" s="4">
        <f>IF(F54="","",IF(F54=0,"Sem produção",IF(IFERROR(G54/F54,0)&gt;=0.98,"Excelente",IF(IFERROR(G54/F54,0)&gt;=0.90,"Acompanhar","Ação necessária"))))</f>
        <v/>
      </c>
      <c r="N54" s="10" t="n"/>
    </row>
    <row r="55">
      <c r="A55" s="19" t="n"/>
      <c r="B55" s="3" t="n"/>
      <c r="C55" s="11">
        <f>IF(B55="","",IFERROR(VLOOKUP(B55,'Cadastro de Produtos'!$A$2:$E$101,2,FALSE),"Código não cadastrado"))</f>
        <v/>
      </c>
      <c r="D55" s="12">
        <f>IF(B55="","",IFERROR(VLOOKUP(B55,'Cadastro de Produtos'!$A$2:$E$101,3,FALSE),""))</f>
        <v/>
      </c>
      <c r="E55" s="6" t="n"/>
      <c r="F55" s="6" t="n"/>
      <c r="G55" s="6" t="n"/>
      <c r="H55" s="13">
        <f>IF(OR(F55="",G55=""),"",MAX(0,F55-G55))</f>
        <v/>
      </c>
      <c r="I55" s="22">
        <f>IF(B55="","",IFERROR(VLOOKUP(B55,'Cadastro de Produtos'!$A$2:$E$101,5,FALSE),0))</f>
        <v/>
      </c>
      <c r="J55" s="22">
        <f>IF(OR(G55="",I55=""),"",IFERROR(G55*I55,0))</f>
        <v/>
      </c>
      <c r="K55" s="23">
        <f>IF(OR(E55="",E55=0,F55=""),"",IFERROR(F55/E55,0))</f>
        <v/>
      </c>
      <c r="L55" s="23">
        <f>IF(OR(F55="",F55=0,G55=""),"",IFERROR(G55/F55,0))</f>
        <v/>
      </c>
      <c r="M55" s="11">
        <f>IF(F55="","",IF(F55=0,"Sem produção",IF(IFERROR(G55/F55,0)&gt;=0.98,"Excelente",IF(IFERROR(G55/F55,0)&gt;=0.90,"Acompanhar","Ação necessária"))))</f>
        <v/>
      </c>
      <c r="N55" s="10" t="n"/>
    </row>
    <row r="56">
      <c r="A56" s="19" t="n"/>
      <c r="B56" s="3" t="n"/>
      <c r="C56" s="4">
        <f>IF(B56="","",IFERROR(VLOOKUP(B56,'Cadastro de Produtos'!$A$2:$E$101,2,FALSE),"Código não cadastrado"))</f>
        <v/>
      </c>
      <c r="D56" s="5">
        <f>IF(B56="","",IFERROR(VLOOKUP(B56,'Cadastro de Produtos'!$A$2:$E$101,3,FALSE),""))</f>
        <v/>
      </c>
      <c r="E56" s="6" t="n"/>
      <c r="F56" s="6" t="n"/>
      <c r="G56" s="6" t="n"/>
      <c r="H56" s="7">
        <f>IF(OR(F56="",G56=""),"",MAX(0,F56-G56))</f>
        <v/>
      </c>
      <c r="I56" s="20">
        <f>IF(B56="","",IFERROR(VLOOKUP(B56,'Cadastro de Produtos'!$A$2:$E$101,5,FALSE),0))</f>
        <v/>
      </c>
      <c r="J56" s="20">
        <f>IF(OR(G56="",I56=""),"",IFERROR(G56*I56,0))</f>
        <v/>
      </c>
      <c r="K56" s="21">
        <f>IF(OR(E56="",E56=0,F56=""),"",IFERROR(F56/E56,0))</f>
        <v/>
      </c>
      <c r="L56" s="21">
        <f>IF(OR(F56="",F56=0,G56=""),"",IFERROR(G56/F56,0))</f>
        <v/>
      </c>
      <c r="M56" s="4">
        <f>IF(F56="","",IF(F56=0,"Sem produção",IF(IFERROR(G56/F56,0)&gt;=0.98,"Excelente",IF(IFERROR(G56/F56,0)&gt;=0.90,"Acompanhar","Ação necessária"))))</f>
        <v/>
      </c>
      <c r="N56" s="10" t="n"/>
    </row>
    <row r="57">
      <c r="A57" s="19" t="n"/>
      <c r="B57" s="3" t="n"/>
      <c r="C57" s="11">
        <f>IF(B57="","",IFERROR(VLOOKUP(B57,'Cadastro de Produtos'!$A$2:$E$101,2,FALSE),"Código não cadastrado"))</f>
        <v/>
      </c>
      <c r="D57" s="12">
        <f>IF(B57="","",IFERROR(VLOOKUP(B57,'Cadastro de Produtos'!$A$2:$E$101,3,FALSE),""))</f>
        <v/>
      </c>
      <c r="E57" s="6" t="n"/>
      <c r="F57" s="6" t="n"/>
      <c r="G57" s="6" t="n"/>
      <c r="H57" s="13">
        <f>IF(OR(F57="",G57=""),"",MAX(0,F57-G57))</f>
        <v/>
      </c>
      <c r="I57" s="22">
        <f>IF(B57="","",IFERROR(VLOOKUP(B57,'Cadastro de Produtos'!$A$2:$E$101,5,FALSE),0))</f>
        <v/>
      </c>
      <c r="J57" s="22">
        <f>IF(OR(G57="",I57=""),"",IFERROR(G57*I57,0))</f>
        <v/>
      </c>
      <c r="K57" s="23">
        <f>IF(OR(E57="",E57=0,F57=""),"",IFERROR(F57/E57,0))</f>
        <v/>
      </c>
      <c r="L57" s="23">
        <f>IF(OR(F57="",F57=0,G57=""),"",IFERROR(G57/F57,0))</f>
        <v/>
      </c>
      <c r="M57" s="11">
        <f>IF(F57="","",IF(F57=0,"Sem produção",IF(IFERROR(G57/F57,0)&gt;=0.98,"Excelente",IF(IFERROR(G57/F57,0)&gt;=0.90,"Acompanhar","Ação necessária"))))</f>
        <v/>
      </c>
      <c r="N57" s="10" t="n"/>
    </row>
    <row r="58">
      <c r="A58" s="19" t="n"/>
      <c r="B58" s="3" t="n"/>
      <c r="C58" s="4">
        <f>IF(B58="","",IFERROR(VLOOKUP(B58,'Cadastro de Produtos'!$A$2:$E$101,2,FALSE),"Código não cadastrado"))</f>
        <v/>
      </c>
      <c r="D58" s="5">
        <f>IF(B58="","",IFERROR(VLOOKUP(B58,'Cadastro de Produtos'!$A$2:$E$101,3,FALSE),""))</f>
        <v/>
      </c>
      <c r="E58" s="6" t="n"/>
      <c r="F58" s="6" t="n"/>
      <c r="G58" s="6" t="n"/>
      <c r="H58" s="7">
        <f>IF(OR(F58="",G58=""),"",MAX(0,F58-G58))</f>
        <v/>
      </c>
      <c r="I58" s="20">
        <f>IF(B58="","",IFERROR(VLOOKUP(B58,'Cadastro de Produtos'!$A$2:$E$101,5,FALSE),0))</f>
        <v/>
      </c>
      <c r="J58" s="20">
        <f>IF(OR(G58="",I58=""),"",IFERROR(G58*I58,0))</f>
        <v/>
      </c>
      <c r="K58" s="21">
        <f>IF(OR(E58="",E58=0,F58=""),"",IFERROR(F58/E58,0))</f>
        <v/>
      </c>
      <c r="L58" s="21">
        <f>IF(OR(F58="",F58=0,G58=""),"",IFERROR(G58/F58,0))</f>
        <v/>
      </c>
      <c r="M58" s="4">
        <f>IF(F58="","",IF(F58=0,"Sem produção",IF(IFERROR(G58/F58,0)&gt;=0.98,"Excelente",IF(IFERROR(G58/F58,0)&gt;=0.90,"Acompanhar","Ação necessária"))))</f>
        <v/>
      </c>
      <c r="N58" s="10" t="n"/>
    </row>
    <row r="59">
      <c r="A59" s="19" t="n"/>
      <c r="B59" s="3" t="n"/>
      <c r="C59" s="11">
        <f>IF(B59="","",IFERROR(VLOOKUP(B59,'Cadastro de Produtos'!$A$2:$E$101,2,FALSE),"Código não cadastrado"))</f>
        <v/>
      </c>
      <c r="D59" s="12">
        <f>IF(B59="","",IFERROR(VLOOKUP(B59,'Cadastro de Produtos'!$A$2:$E$101,3,FALSE),""))</f>
        <v/>
      </c>
      <c r="E59" s="6" t="n"/>
      <c r="F59" s="6" t="n"/>
      <c r="G59" s="6" t="n"/>
      <c r="H59" s="13">
        <f>IF(OR(F59="",G59=""),"",MAX(0,F59-G59))</f>
        <v/>
      </c>
      <c r="I59" s="22">
        <f>IF(B59="","",IFERROR(VLOOKUP(B59,'Cadastro de Produtos'!$A$2:$E$101,5,FALSE),0))</f>
        <v/>
      </c>
      <c r="J59" s="22">
        <f>IF(OR(G59="",I59=""),"",IFERROR(G59*I59,0))</f>
        <v/>
      </c>
      <c r="K59" s="23">
        <f>IF(OR(E59="",E59=0,F59=""),"",IFERROR(F59/E59,0))</f>
        <v/>
      </c>
      <c r="L59" s="23">
        <f>IF(OR(F59="",F59=0,G59=""),"",IFERROR(G59/F59,0))</f>
        <v/>
      </c>
      <c r="M59" s="11">
        <f>IF(F59="","",IF(F59=0,"Sem produção",IF(IFERROR(G59/F59,0)&gt;=0.98,"Excelente",IF(IFERROR(G59/F59,0)&gt;=0.90,"Acompanhar","Ação necessária"))))</f>
        <v/>
      </c>
      <c r="N59" s="10" t="n"/>
    </row>
    <row r="60">
      <c r="A60" s="19" t="n"/>
      <c r="B60" s="3" t="n"/>
      <c r="C60" s="4">
        <f>IF(B60="","",IFERROR(VLOOKUP(B60,'Cadastro de Produtos'!$A$2:$E$101,2,FALSE),"Código não cadastrado"))</f>
        <v/>
      </c>
      <c r="D60" s="5">
        <f>IF(B60="","",IFERROR(VLOOKUP(B60,'Cadastro de Produtos'!$A$2:$E$101,3,FALSE),""))</f>
        <v/>
      </c>
      <c r="E60" s="6" t="n"/>
      <c r="F60" s="6" t="n"/>
      <c r="G60" s="6" t="n"/>
      <c r="H60" s="7">
        <f>IF(OR(F60="",G60=""),"",MAX(0,F60-G60))</f>
        <v/>
      </c>
      <c r="I60" s="20">
        <f>IF(B60="","",IFERROR(VLOOKUP(B60,'Cadastro de Produtos'!$A$2:$E$101,5,FALSE),0))</f>
        <v/>
      </c>
      <c r="J60" s="20">
        <f>IF(OR(G60="",I60=""),"",IFERROR(G60*I60,0))</f>
        <v/>
      </c>
      <c r="K60" s="21">
        <f>IF(OR(E60="",E60=0,F60=""),"",IFERROR(F60/E60,0))</f>
        <v/>
      </c>
      <c r="L60" s="21">
        <f>IF(OR(F60="",F60=0,G60=""),"",IFERROR(G60/F60,0))</f>
        <v/>
      </c>
      <c r="M60" s="4">
        <f>IF(F60="","",IF(F60=0,"Sem produção",IF(IFERROR(G60/F60,0)&gt;=0.98,"Excelente",IF(IFERROR(G60/F60,0)&gt;=0.90,"Acompanhar","Ação necessária"))))</f>
        <v/>
      </c>
      <c r="N60" s="10" t="n"/>
    </row>
    <row r="61">
      <c r="A61" s="19" t="n"/>
      <c r="B61" s="3" t="n"/>
      <c r="C61" s="11">
        <f>IF(B61="","",IFERROR(VLOOKUP(B61,'Cadastro de Produtos'!$A$2:$E$101,2,FALSE),"Código não cadastrado"))</f>
        <v/>
      </c>
      <c r="D61" s="12">
        <f>IF(B61="","",IFERROR(VLOOKUP(B61,'Cadastro de Produtos'!$A$2:$E$101,3,FALSE),""))</f>
        <v/>
      </c>
      <c r="E61" s="6" t="n"/>
      <c r="F61" s="6" t="n"/>
      <c r="G61" s="6" t="n"/>
      <c r="H61" s="13">
        <f>IF(OR(F61="",G61=""),"",MAX(0,F61-G61))</f>
        <v/>
      </c>
      <c r="I61" s="22">
        <f>IF(B61="","",IFERROR(VLOOKUP(B61,'Cadastro de Produtos'!$A$2:$E$101,5,FALSE),0))</f>
        <v/>
      </c>
      <c r="J61" s="22">
        <f>IF(OR(G61="",I61=""),"",IFERROR(G61*I61,0))</f>
        <v/>
      </c>
      <c r="K61" s="23">
        <f>IF(OR(E61="",E61=0,F61=""),"",IFERROR(F61/E61,0))</f>
        <v/>
      </c>
      <c r="L61" s="23">
        <f>IF(OR(F61="",F61=0,G61=""),"",IFERROR(G61/F61,0))</f>
        <v/>
      </c>
      <c r="M61" s="11">
        <f>IF(F61="","",IF(F61=0,"Sem produção",IF(IFERROR(G61/F61,0)&gt;=0.98,"Excelente",IF(IFERROR(G61/F61,0)&gt;=0.90,"Acompanhar","Ação necessária"))))</f>
        <v/>
      </c>
      <c r="N61" s="10" t="n"/>
    </row>
    <row r="62">
      <c r="A62" s="19" t="n"/>
      <c r="B62" s="3" t="n"/>
      <c r="C62" s="4">
        <f>IF(B62="","",IFERROR(VLOOKUP(B62,'Cadastro de Produtos'!$A$2:$E$101,2,FALSE),"Código não cadastrado"))</f>
        <v/>
      </c>
      <c r="D62" s="5">
        <f>IF(B62="","",IFERROR(VLOOKUP(B62,'Cadastro de Produtos'!$A$2:$E$101,3,FALSE),""))</f>
        <v/>
      </c>
      <c r="E62" s="6" t="n"/>
      <c r="F62" s="6" t="n"/>
      <c r="G62" s="6" t="n"/>
      <c r="H62" s="7">
        <f>IF(OR(F62="",G62=""),"",MAX(0,F62-G62))</f>
        <v/>
      </c>
      <c r="I62" s="20">
        <f>IF(B62="","",IFERROR(VLOOKUP(B62,'Cadastro de Produtos'!$A$2:$E$101,5,FALSE),0))</f>
        <v/>
      </c>
      <c r="J62" s="20">
        <f>IF(OR(G62="",I62=""),"",IFERROR(G62*I62,0))</f>
        <v/>
      </c>
      <c r="K62" s="21">
        <f>IF(OR(E62="",E62=0,F62=""),"",IFERROR(F62/E62,0))</f>
        <v/>
      </c>
      <c r="L62" s="21">
        <f>IF(OR(F62="",F62=0,G62=""),"",IFERROR(G62/F62,0))</f>
        <v/>
      </c>
      <c r="M62" s="4">
        <f>IF(F62="","",IF(F62=0,"Sem produção",IF(IFERROR(G62/F62,0)&gt;=0.98,"Excelente",IF(IFERROR(G62/F62,0)&gt;=0.90,"Acompanhar","Ação necessária"))))</f>
        <v/>
      </c>
      <c r="N62" s="10" t="n"/>
    </row>
    <row r="63">
      <c r="A63" s="19" t="n"/>
      <c r="B63" s="3" t="n"/>
      <c r="C63" s="11">
        <f>IF(B63="","",IFERROR(VLOOKUP(B63,'Cadastro de Produtos'!$A$2:$E$101,2,FALSE),"Código não cadastrado"))</f>
        <v/>
      </c>
      <c r="D63" s="12">
        <f>IF(B63="","",IFERROR(VLOOKUP(B63,'Cadastro de Produtos'!$A$2:$E$101,3,FALSE),""))</f>
        <v/>
      </c>
      <c r="E63" s="6" t="n"/>
      <c r="F63" s="6" t="n"/>
      <c r="G63" s="6" t="n"/>
      <c r="H63" s="13">
        <f>IF(OR(F63="",G63=""),"",MAX(0,F63-G63))</f>
        <v/>
      </c>
      <c r="I63" s="22">
        <f>IF(B63="","",IFERROR(VLOOKUP(B63,'Cadastro de Produtos'!$A$2:$E$101,5,FALSE),0))</f>
        <v/>
      </c>
      <c r="J63" s="22">
        <f>IF(OR(G63="",I63=""),"",IFERROR(G63*I63,0))</f>
        <v/>
      </c>
      <c r="K63" s="23">
        <f>IF(OR(E63="",E63=0,F63=""),"",IFERROR(F63/E63,0))</f>
        <v/>
      </c>
      <c r="L63" s="23">
        <f>IF(OR(F63="",F63=0,G63=""),"",IFERROR(G63/F63,0))</f>
        <v/>
      </c>
      <c r="M63" s="11">
        <f>IF(F63="","",IF(F63=0,"Sem produção",IF(IFERROR(G63/F63,0)&gt;=0.98,"Excelente",IF(IFERROR(G63/F63,0)&gt;=0.90,"Acompanhar","Ação necessária"))))</f>
        <v/>
      </c>
      <c r="N63" s="10" t="n"/>
    </row>
    <row r="64">
      <c r="A64" s="19" t="n"/>
      <c r="B64" s="3" t="n"/>
      <c r="C64" s="4">
        <f>IF(B64="","",IFERROR(VLOOKUP(B64,'Cadastro de Produtos'!$A$2:$E$101,2,FALSE),"Código não cadastrado"))</f>
        <v/>
      </c>
      <c r="D64" s="5">
        <f>IF(B64="","",IFERROR(VLOOKUP(B64,'Cadastro de Produtos'!$A$2:$E$101,3,FALSE),""))</f>
        <v/>
      </c>
      <c r="E64" s="6" t="n"/>
      <c r="F64" s="6" t="n"/>
      <c r="G64" s="6" t="n"/>
      <c r="H64" s="7">
        <f>IF(OR(F64="",G64=""),"",MAX(0,F64-G64))</f>
        <v/>
      </c>
      <c r="I64" s="20">
        <f>IF(B64="","",IFERROR(VLOOKUP(B64,'Cadastro de Produtos'!$A$2:$E$101,5,FALSE),0))</f>
        <v/>
      </c>
      <c r="J64" s="20">
        <f>IF(OR(G64="",I64=""),"",IFERROR(G64*I64,0))</f>
        <v/>
      </c>
      <c r="K64" s="21">
        <f>IF(OR(E64="",E64=0,F64=""),"",IFERROR(F64/E64,0))</f>
        <v/>
      </c>
      <c r="L64" s="21">
        <f>IF(OR(F64="",F64=0,G64=""),"",IFERROR(G64/F64,0))</f>
        <v/>
      </c>
      <c r="M64" s="4">
        <f>IF(F64="","",IF(F64=0,"Sem produção",IF(IFERROR(G64/F64,0)&gt;=0.98,"Excelente",IF(IFERROR(G64/F64,0)&gt;=0.90,"Acompanhar","Ação necessária"))))</f>
        <v/>
      </c>
      <c r="N64" s="10" t="n"/>
    </row>
    <row r="65">
      <c r="A65" s="19" t="n"/>
      <c r="B65" s="3" t="n"/>
      <c r="C65" s="11">
        <f>IF(B65="","",IFERROR(VLOOKUP(B65,'Cadastro de Produtos'!$A$2:$E$101,2,FALSE),"Código não cadastrado"))</f>
        <v/>
      </c>
      <c r="D65" s="12">
        <f>IF(B65="","",IFERROR(VLOOKUP(B65,'Cadastro de Produtos'!$A$2:$E$101,3,FALSE),""))</f>
        <v/>
      </c>
      <c r="E65" s="6" t="n"/>
      <c r="F65" s="6" t="n"/>
      <c r="G65" s="6" t="n"/>
      <c r="H65" s="13">
        <f>IF(OR(F65="",G65=""),"",MAX(0,F65-G65))</f>
        <v/>
      </c>
      <c r="I65" s="22">
        <f>IF(B65="","",IFERROR(VLOOKUP(B65,'Cadastro de Produtos'!$A$2:$E$101,5,FALSE),0))</f>
        <v/>
      </c>
      <c r="J65" s="22">
        <f>IF(OR(G65="",I65=""),"",IFERROR(G65*I65,0))</f>
        <v/>
      </c>
      <c r="K65" s="23">
        <f>IF(OR(E65="",E65=0,F65=""),"",IFERROR(F65/E65,0))</f>
        <v/>
      </c>
      <c r="L65" s="23">
        <f>IF(OR(F65="",F65=0,G65=""),"",IFERROR(G65/F65,0))</f>
        <v/>
      </c>
      <c r="M65" s="11">
        <f>IF(F65="","",IF(F65=0,"Sem produção",IF(IFERROR(G65/F65,0)&gt;=0.98,"Excelente",IF(IFERROR(G65/F65,0)&gt;=0.90,"Acompanhar","Ação necessária"))))</f>
        <v/>
      </c>
      <c r="N65" s="10" t="n"/>
    </row>
    <row r="66">
      <c r="A66" s="19" t="n"/>
      <c r="B66" s="3" t="n"/>
      <c r="C66" s="4">
        <f>IF(B66="","",IFERROR(VLOOKUP(B66,'Cadastro de Produtos'!$A$2:$E$101,2,FALSE),"Código não cadastrado"))</f>
        <v/>
      </c>
      <c r="D66" s="5">
        <f>IF(B66="","",IFERROR(VLOOKUP(B66,'Cadastro de Produtos'!$A$2:$E$101,3,FALSE),""))</f>
        <v/>
      </c>
      <c r="E66" s="6" t="n"/>
      <c r="F66" s="6" t="n"/>
      <c r="G66" s="6" t="n"/>
      <c r="H66" s="7">
        <f>IF(OR(F66="",G66=""),"",MAX(0,F66-G66))</f>
        <v/>
      </c>
      <c r="I66" s="20">
        <f>IF(B66="","",IFERROR(VLOOKUP(B66,'Cadastro de Produtos'!$A$2:$E$101,5,FALSE),0))</f>
        <v/>
      </c>
      <c r="J66" s="20">
        <f>IF(OR(G66="",I66=""),"",IFERROR(G66*I66,0))</f>
        <v/>
      </c>
      <c r="K66" s="21">
        <f>IF(OR(E66="",E66=0,F66=""),"",IFERROR(F66/E66,0))</f>
        <v/>
      </c>
      <c r="L66" s="21">
        <f>IF(OR(F66="",F66=0,G66=""),"",IFERROR(G66/F66,0))</f>
        <v/>
      </c>
      <c r="M66" s="4">
        <f>IF(F66="","",IF(F66=0,"Sem produção",IF(IFERROR(G66/F66,0)&gt;=0.98,"Excelente",IF(IFERROR(G66/F66,0)&gt;=0.90,"Acompanhar","Ação necessária"))))</f>
        <v/>
      </c>
      <c r="N66" s="10" t="n"/>
    </row>
    <row r="67">
      <c r="A67" s="19" t="n"/>
      <c r="B67" s="3" t="n"/>
      <c r="C67" s="11">
        <f>IF(B67="","",IFERROR(VLOOKUP(B67,'Cadastro de Produtos'!$A$2:$E$101,2,FALSE),"Código não cadastrado"))</f>
        <v/>
      </c>
      <c r="D67" s="12">
        <f>IF(B67="","",IFERROR(VLOOKUP(B67,'Cadastro de Produtos'!$A$2:$E$101,3,FALSE),""))</f>
        <v/>
      </c>
      <c r="E67" s="6" t="n"/>
      <c r="F67" s="6" t="n"/>
      <c r="G67" s="6" t="n"/>
      <c r="H67" s="13">
        <f>IF(OR(F67="",G67=""),"",MAX(0,F67-G67))</f>
        <v/>
      </c>
      <c r="I67" s="22">
        <f>IF(B67="","",IFERROR(VLOOKUP(B67,'Cadastro de Produtos'!$A$2:$E$101,5,FALSE),0))</f>
        <v/>
      </c>
      <c r="J67" s="22">
        <f>IF(OR(G67="",I67=""),"",IFERROR(G67*I67,0))</f>
        <v/>
      </c>
      <c r="K67" s="23">
        <f>IF(OR(E67="",E67=0,F67=""),"",IFERROR(F67/E67,0))</f>
        <v/>
      </c>
      <c r="L67" s="23">
        <f>IF(OR(F67="",F67=0,G67=""),"",IFERROR(G67/F67,0))</f>
        <v/>
      </c>
      <c r="M67" s="11">
        <f>IF(F67="","",IF(F67=0,"Sem produção",IF(IFERROR(G67/F67,0)&gt;=0.98,"Excelente",IF(IFERROR(G67/F67,0)&gt;=0.90,"Acompanhar","Ação necessária"))))</f>
        <v/>
      </c>
      <c r="N67" s="10" t="n"/>
    </row>
    <row r="68">
      <c r="A68" s="19" t="n"/>
      <c r="B68" s="3" t="n"/>
      <c r="C68" s="4">
        <f>IF(B68="","",IFERROR(VLOOKUP(B68,'Cadastro de Produtos'!$A$2:$E$101,2,FALSE),"Código não cadastrado"))</f>
        <v/>
      </c>
      <c r="D68" s="5">
        <f>IF(B68="","",IFERROR(VLOOKUP(B68,'Cadastro de Produtos'!$A$2:$E$101,3,FALSE),""))</f>
        <v/>
      </c>
      <c r="E68" s="6" t="n"/>
      <c r="F68" s="6" t="n"/>
      <c r="G68" s="6" t="n"/>
      <c r="H68" s="7">
        <f>IF(OR(F68="",G68=""),"",MAX(0,F68-G68))</f>
        <v/>
      </c>
      <c r="I68" s="20">
        <f>IF(B68="","",IFERROR(VLOOKUP(B68,'Cadastro de Produtos'!$A$2:$E$101,5,FALSE),0))</f>
        <v/>
      </c>
      <c r="J68" s="20">
        <f>IF(OR(G68="",I68=""),"",IFERROR(G68*I68,0))</f>
        <v/>
      </c>
      <c r="K68" s="21">
        <f>IF(OR(E68="",E68=0,F68=""),"",IFERROR(F68/E68,0))</f>
        <v/>
      </c>
      <c r="L68" s="21">
        <f>IF(OR(F68="",F68=0,G68=""),"",IFERROR(G68/F68,0))</f>
        <v/>
      </c>
      <c r="M68" s="4">
        <f>IF(F68="","",IF(F68=0,"Sem produção",IF(IFERROR(G68/F68,0)&gt;=0.98,"Excelente",IF(IFERROR(G68/F68,0)&gt;=0.90,"Acompanhar","Ação necessária"))))</f>
        <v/>
      </c>
      <c r="N68" s="10" t="n"/>
    </row>
    <row r="69">
      <c r="A69" s="19" t="n"/>
      <c r="B69" s="3" t="n"/>
      <c r="C69" s="11">
        <f>IF(B69="","",IFERROR(VLOOKUP(B69,'Cadastro de Produtos'!$A$2:$E$101,2,FALSE),"Código não cadastrado"))</f>
        <v/>
      </c>
      <c r="D69" s="12">
        <f>IF(B69="","",IFERROR(VLOOKUP(B69,'Cadastro de Produtos'!$A$2:$E$101,3,FALSE),""))</f>
        <v/>
      </c>
      <c r="E69" s="6" t="n"/>
      <c r="F69" s="6" t="n"/>
      <c r="G69" s="6" t="n"/>
      <c r="H69" s="13">
        <f>IF(OR(F69="",G69=""),"",MAX(0,F69-G69))</f>
        <v/>
      </c>
      <c r="I69" s="22">
        <f>IF(B69="","",IFERROR(VLOOKUP(B69,'Cadastro de Produtos'!$A$2:$E$101,5,FALSE),0))</f>
        <v/>
      </c>
      <c r="J69" s="22">
        <f>IF(OR(G69="",I69=""),"",IFERROR(G69*I69,0))</f>
        <v/>
      </c>
      <c r="K69" s="23">
        <f>IF(OR(E69="",E69=0,F69=""),"",IFERROR(F69/E69,0))</f>
        <v/>
      </c>
      <c r="L69" s="23">
        <f>IF(OR(F69="",F69=0,G69=""),"",IFERROR(G69/F69,0))</f>
        <v/>
      </c>
      <c r="M69" s="11">
        <f>IF(F69="","",IF(F69=0,"Sem produção",IF(IFERROR(G69/F69,0)&gt;=0.98,"Excelente",IF(IFERROR(G69/F69,0)&gt;=0.90,"Acompanhar","Ação necessária"))))</f>
        <v/>
      </c>
      <c r="N69" s="10" t="n"/>
    </row>
    <row r="70">
      <c r="A70" s="19" t="n"/>
      <c r="B70" s="3" t="n"/>
      <c r="C70" s="4">
        <f>IF(B70="","",IFERROR(VLOOKUP(B70,'Cadastro de Produtos'!$A$2:$E$101,2,FALSE),"Código não cadastrado"))</f>
        <v/>
      </c>
      <c r="D70" s="5">
        <f>IF(B70="","",IFERROR(VLOOKUP(B70,'Cadastro de Produtos'!$A$2:$E$101,3,FALSE),""))</f>
        <v/>
      </c>
      <c r="E70" s="6" t="n"/>
      <c r="F70" s="6" t="n"/>
      <c r="G70" s="6" t="n"/>
      <c r="H70" s="7">
        <f>IF(OR(F70="",G70=""),"",MAX(0,F70-G70))</f>
        <v/>
      </c>
      <c r="I70" s="20">
        <f>IF(B70="","",IFERROR(VLOOKUP(B70,'Cadastro de Produtos'!$A$2:$E$101,5,FALSE),0))</f>
        <v/>
      </c>
      <c r="J70" s="20">
        <f>IF(OR(G70="",I70=""),"",IFERROR(G70*I70,0))</f>
        <v/>
      </c>
      <c r="K70" s="21">
        <f>IF(OR(E70="",E70=0,F70=""),"",IFERROR(F70/E70,0))</f>
        <v/>
      </c>
      <c r="L70" s="21">
        <f>IF(OR(F70="",F70=0,G70=""),"",IFERROR(G70/F70,0))</f>
        <v/>
      </c>
      <c r="M70" s="4">
        <f>IF(F70="","",IF(F70=0,"Sem produção",IF(IFERROR(G70/F70,0)&gt;=0.98,"Excelente",IF(IFERROR(G70/F70,0)&gt;=0.90,"Acompanhar","Ação necessária"))))</f>
        <v/>
      </c>
      <c r="N70" s="10" t="n"/>
    </row>
    <row r="71">
      <c r="A71" s="19" t="n"/>
      <c r="B71" s="3" t="n"/>
      <c r="C71" s="11">
        <f>IF(B71="","",IFERROR(VLOOKUP(B71,'Cadastro de Produtos'!$A$2:$E$101,2,FALSE),"Código não cadastrado"))</f>
        <v/>
      </c>
      <c r="D71" s="12">
        <f>IF(B71="","",IFERROR(VLOOKUP(B71,'Cadastro de Produtos'!$A$2:$E$101,3,FALSE),""))</f>
        <v/>
      </c>
      <c r="E71" s="6" t="n"/>
      <c r="F71" s="6" t="n"/>
      <c r="G71" s="6" t="n"/>
      <c r="H71" s="13">
        <f>IF(OR(F71="",G71=""),"",MAX(0,F71-G71))</f>
        <v/>
      </c>
      <c r="I71" s="22">
        <f>IF(B71="","",IFERROR(VLOOKUP(B71,'Cadastro de Produtos'!$A$2:$E$101,5,FALSE),0))</f>
        <v/>
      </c>
      <c r="J71" s="22">
        <f>IF(OR(G71="",I71=""),"",IFERROR(G71*I71,0))</f>
        <v/>
      </c>
      <c r="K71" s="23">
        <f>IF(OR(E71="",E71=0,F71=""),"",IFERROR(F71/E71,0))</f>
        <v/>
      </c>
      <c r="L71" s="23">
        <f>IF(OR(F71="",F71=0,G71=""),"",IFERROR(G71/F71,0))</f>
        <v/>
      </c>
      <c r="M71" s="11">
        <f>IF(F71="","",IF(F71=0,"Sem produção",IF(IFERROR(G71/F71,0)&gt;=0.98,"Excelente",IF(IFERROR(G71/F71,0)&gt;=0.90,"Acompanhar","Ação necessária"))))</f>
        <v/>
      </c>
      <c r="N71" s="10" t="n"/>
    </row>
    <row r="72">
      <c r="A72" s="19" t="n"/>
      <c r="B72" s="3" t="n"/>
      <c r="C72" s="4">
        <f>IF(B72="","",IFERROR(VLOOKUP(B72,'Cadastro de Produtos'!$A$2:$E$101,2,FALSE),"Código não cadastrado"))</f>
        <v/>
      </c>
      <c r="D72" s="5">
        <f>IF(B72="","",IFERROR(VLOOKUP(B72,'Cadastro de Produtos'!$A$2:$E$101,3,FALSE),""))</f>
        <v/>
      </c>
      <c r="E72" s="6" t="n"/>
      <c r="F72" s="6" t="n"/>
      <c r="G72" s="6" t="n"/>
      <c r="H72" s="7">
        <f>IF(OR(F72="",G72=""),"",MAX(0,F72-G72))</f>
        <v/>
      </c>
      <c r="I72" s="20">
        <f>IF(B72="","",IFERROR(VLOOKUP(B72,'Cadastro de Produtos'!$A$2:$E$101,5,FALSE),0))</f>
        <v/>
      </c>
      <c r="J72" s="20">
        <f>IF(OR(G72="",I72=""),"",IFERROR(G72*I72,0))</f>
        <v/>
      </c>
      <c r="K72" s="21">
        <f>IF(OR(E72="",E72=0,F72=""),"",IFERROR(F72/E72,0))</f>
        <v/>
      </c>
      <c r="L72" s="21">
        <f>IF(OR(F72="",F72=0,G72=""),"",IFERROR(G72/F72,0))</f>
        <v/>
      </c>
      <c r="M72" s="4">
        <f>IF(F72="","",IF(F72=0,"Sem produção",IF(IFERROR(G72/F72,0)&gt;=0.98,"Excelente",IF(IFERROR(G72/F72,0)&gt;=0.90,"Acompanhar","Ação necessária"))))</f>
        <v/>
      </c>
      <c r="N72" s="10" t="n"/>
    </row>
    <row r="73">
      <c r="A73" s="19" t="n"/>
      <c r="B73" s="3" t="n"/>
      <c r="C73" s="11">
        <f>IF(B73="","",IFERROR(VLOOKUP(B73,'Cadastro de Produtos'!$A$2:$E$101,2,FALSE),"Código não cadastrado"))</f>
        <v/>
      </c>
      <c r="D73" s="12">
        <f>IF(B73="","",IFERROR(VLOOKUP(B73,'Cadastro de Produtos'!$A$2:$E$101,3,FALSE),""))</f>
        <v/>
      </c>
      <c r="E73" s="6" t="n"/>
      <c r="F73" s="6" t="n"/>
      <c r="G73" s="6" t="n"/>
      <c r="H73" s="13">
        <f>IF(OR(F73="",G73=""),"",MAX(0,F73-G73))</f>
        <v/>
      </c>
      <c r="I73" s="22">
        <f>IF(B73="","",IFERROR(VLOOKUP(B73,'Cadastro de Produtos'!$A$2:$E$101,5,FALSE),0))</f>
        <v/>
      </c>
      <c r="J73" s="22">
        <f>IF(OR(G73="",I73=""),"",IFERROR(G73*I73,0))</f>
        <v/>
      </c>
      <c r="K73" s="23">
        <f>IF(OR(E73="",E73=0,F73=""),"",IFERROR(F73/E73,0))</f>
        <v/>
      </c>
      <c r="L73" s="23">
        <f>IF(OR(F73="",F73=0,G73=""),"",IFERROR(G73/F73,0))</f>
        <v/>
      </c>
      <c r="M73" s="11">
        <f>IF(F73="","",IF(F73=0,"Sem produção",IF(IFERROR(G73/F73,0)&gt;=0.98,"Excelente",IF(IFERROR(G73/F73,0)&gt;=0.90,"Acompanhar","Ação necessária"))))</f>
        <v/>
      </c>
      <c r="N73" s="10" t="n"/>
    </row>
    <row r="74">
      <c r="A74" s="19" t="n"/>
      <c r="B74" s="3" t="n"/>
      <c r="C74" s="4">
        <f>IF(B74="","",IFERROR(VLOOKUP(B74,'Cadastro de Produtos'!$A$2:$E$101,2,FALSE),"Código não cadastrado"))</f>
        <v/>
      </c>
      <c r="D74" s="5">
        <f>IF(B74="","",IFERROR(VLOOKUP(B74,'Cadastro de Produtos'!$A$2:$E$101,3,FALSE),""))</f>
        <v/>
      </c>
      <c r="E74" s="6" t="n"/>
      <c r="F74" s="6" t="n"/>
      <c r="G74" s="6" t="n"/>
      <c r="H74" s="7">
        <f>IF(OR(F74="",G74=""),"",MAX(0,F74-G74))</f>
        <v/>
      </c>
      <c r="I74" s="20">
        <f>IF(B74="","",IFERROR(VLOOKUP(B74,'Cadastro de Produtos'!$A$2:$E$101,5,FALSE),0))</f>
        <v/>
      </c>
      <c r="J74" s="20">
        <f>IF(OR(G74="",I74=""),"",IFERROR(G74*I74,0))</f>
        <v/>
      </c>
      <c r="K74" s="21">
        <f>IF(OR(E74="",E74=0,F74=""),"",IFERROR(F74/E74,0))</f>
        <v/>
      </c>
      <c r="L74" s="21">
        <f>IF(OR(F74="",F74=0,G74=""),"",IFERROR(G74/F74,0))</f>
        <v/>
      </c>
      <c r="M74" s="4">
        <f>IF(F74="","",IF(F74=0,"Sem produção",IF(IFERROR(G74/F74,0)&gt;=0.98,"Excelente",IF(IFERROR(G74/F74,0)&gt;=0.90,"Acompanhar","Ação necessária"))))</f>
        <v/>
      </c>
      <c r="N74" s="10" t="n"/>
    </row>
    <row r="75">
      <c r="A75" s="19" t="n"/>
      <c r="B75" s="3" t="n"/>
      <c r="C75" s="11">
        <f>IF(B75="","",IFERROR(VLOOKUP(B75,'Cadastro de Produtos'!$A$2:$E$101,2,FALSE),"Código não cadastrado"))</f>
        <v/>
      </c>
      <c r="D75" s="12">
        <f>IF(B75="","",IFERROR(VLOOKUP(B75,'Cadastro de Produtos'!$A$2:$E$101,3,FALSE),""))</f>
        <v/>
      </c>
      <c r="E75" s="6" t="n"/>
      <c r="F75" s="6" t="n"/>
      <c r="G75" s="6" t="n"/>
      <c r="H75" s="13">
        <f>IF(OR(F75="",G75=""),"",MAX(0,F75-G75))</f>
        <v/>
      </c>
      <c r="I75" s="22">
        <f>IF(B75="","",IFERROR(VLOOKUP(B75,'Cadastro de Produtos'!$A$2:$E$101,5,FALSE),0))</f>
        <v/>
      </c>
      <c r="J75" s="22">
        <f>IF(OR(G75="",I75=""),"",IFERROR(G75*I75,0))</f>
        <v/>
      </c>
      <c r="K75" s="23">
        <f>IF(OR(E75="",E75=0,F75=""),"",IFERROR(F75/E75,0))</f>
        <v/>
      </c>
      <c r="L75" s="23">
        <f>IF(OR(F75="",F75=0,G75=""),"",IFERROR(G75/F75,0))</f>
        <v/>
      </c>
      <c r="M75" s="11">
        <f>IF(F75="","",IF(F75=0,"Sem produção",IF(IFERROR(G75/F75,0)&gt;=0.98,"Excelente",IF(IFERROR(G75/F75,0)&gt;=0.90,"Acompanhar","Ação necessária"))))</f>
        <v/>
      </c>
      <c r="N75" s="10" t="n"/>
    </row>
    <row r="76">
      <c r="A76" s="19" t="n"/>
      <c r="B76" s="3" t="n"/>
      <c r="C76" s="4">
        <f>IF(B76="","",IFERROR(VLOOKUP(B76,'Cadastro de Produtos'!$A$2:$E$101,2,FALSE),"Código não cadastrado"))</f>
        <v/>
      </c>
      <c r="D76" s="5">
        <f>IF(B76="","",IFERROR(VLOOKUP(B76,'Cadastro de Produtos'!$A$2:$E$101,3,FALSE),""))</f>
        <v/>
      </c>
      <c r="E76" s="6" t="n"/>
      <c r="F76" s="6" t="n"/>
      <c r="G76" s="6" t="n"/>
      <c r="H76" s="7">
        <f>IF(OR(F76="",G76=""),"",MAX(0,F76-G76))</f>
        <v/>
      </c>
      <c r="I76" s="20">
        <f>IF(B76="","",IFERROR(VLOOKUP(B76,'Cadastro de Produtos'!$A$2:$E$101,5,FALSE),0))</f>
        <v/>
      </c>
      <c r="J76" s="20">
        <f>IF(OR(G76="",I76=""),"",IFERROR(G76*I76,0))</f>
        <v/>
      </c>
      <c r="K76" s="21">
        <f>IF(OR(E76="",E76=0,F76=""),"",IFERROR(F76/E76,0))</f>
        <v/>
      </c>
      <c r="L76" s="21">
        <f>IF(OR(F76="",F76=0,G76=""),"",IFERROR(G76/F76,0))</f>
        <v/>
      </c>
      <c r="M76" s="4">
        <f>IF(F76="","",IF(F76=0,"Sem produção",IF(IFERROR(G76/F76,0)&gt;=0.98,"Excelente",IF(IFERROR(G76/F76,0)&gt;=0.90,"Acompanhar","Ação necessária"))))</f>
        <v/>
      </c>
      <c r="N76" s="10" t="n"/>
    </row>
    <row r="77">
      <c r="A77" s="19" t="n"/>
      <c r="B77" s="3" t="n"/>
      <c r="C77" s="11">
        <f>IF(B77="","",IFERROR(VLOOKUP(B77,'Cadastro de Produtos'!$A$2:$E$101,2,FALSE),"Código não cadastrado"))</f>
        <v/>
      </c>
      <c r="D77" s="12">
        <f>IF(B77="","",IFERROR(VLOOKUP(B77,'Cadastro de Produtos'!$A$2:$E$101,3,FALSE),""))</f>
        <v/>
      </c>
      <c r="E77" s="6" t="n"/>
      <c r="F77" s="6" t="n"/>
      <c r="G77" s="6" t="n"/>
      <c r="H77" s="13">
        <f>IF(OR(F77="",G77=""),"",MAX(0,F77-G77))</f>
        <v/>
      </c>
      <c r="I77" s="22">
        <f>IF(B77="","",IFERROR(VLOOKUP(B77,'Cadastro de Produtos'!$A$2:$E$101,5,FALSE),0))</f>
        <v/>
      </c>
      <c r="J77" s="22">
        <f>IF(OR(G77="",I77=""),"",IFERROR(G77*I77,0))</f>
        <v/>
      </c>
      <c r="K77" s="23">
        <f>IF(OR(E77="",E77=0,F77=""),"",IFERROR(F77/E77,0))</f>
        <v/>
      </c>
      <c r="L77" s="23">
        <f>IF(OR(F77="",F77=0,G77=""),"",IFERROR(G77/F77,0))</f>
        <v/>
      </c>
      <c r="M77" s="11">
        <f>IF(F77="","",IF(F77=0,"Sem produção",IF(IFERROR(G77/F77,0)&gt;=0.98,"Excelente",IF(IFERROR(G77/F77,0)&gt;=0.90,"Acompanhar","Ação necessária"))))</f>
        <v/>
      </c>
      <c r="N77" s="10" t="n"/>
    </row>
    <row r="78">
      <c r="A78" s="19" t="n"/>
      <c r="B78" s="3" t="n"/>
      <c r="C78" s="4">
        <f>IF(B78="","",IFERROR(VLOOKUP(B78,'Cadastro de Produtos'!$A$2:$E$101,2,FALSE),"Código não cadastrado"))</f>
        <v/>
      </c>
      <c r="D78" s="5">
        <f>IF(B78="","",IFERROR(VLOOKUP(B78,'Cadastro de Produtos'!$A$2:$E$101,3,FALSE),""))</f>
        <v/>
      </c>
      <c r="E78" s="6" t="n"/>
      <c r="F78" s="6" t="n"/>
      <c r="G78" s="6" t="n"/>
      <c r="H78" s="7">
        <f>IF(OR(F78="",G78=""),"",MAX(0,F78-G78))</f>
        <v/>
      </c>
      <c r="I78" s="20">
        <f>IF(B78="","",IFERROR(VLOOKUP(B78,'Cadastro de Produtos'!$A$2:$E$101,5,FALSE),0))</f>
        <v/>
      </c>
      <c r="J78" s="20">
        <f>IF(OR(G78="",I78=""),"",IFERROR(G78*I78,0))</f>
        <v/>
      </c>
      <c r="K78" s="21">
        <f>IF(OR(E78="",E78=0,F78=""),"",IFERROR(F78/E78,0))</f>
        <v/>
      </c>
      <c r="L78" s="21">
        <f>IF(OR(F78="",F78=0,G78=""),"",IFERROR(G78/F78,0))</f>
        <v/>
      </c>
      <c r="M78" s="4">
        <f>IF(F78="","",IF(F78=0,"Sem produção",IF(IFERROR(G78/F78,0)&gt;=0.98,"Excelente",IF(IFERROR(G78/F78,0)&gt;=0.90,"Acompanhar","Ação necessária"))))</f>
        <v/>
      </c>
      <c r="N78" s="10" t="n"/>
    </row>
    <row r="79">
      <c r="A79" s="19" t="n"/>
      <c r="B79" s="3" t="n"/>
      <c r="C79" s="11">
        <f>IF(B79="","",IFERROR(VLOOKUP(B79,'Cadastro de Produtos'!$A$2:$E$101,2,FALSE),"Código não cadastrado"))</f>
        <v/>
      </c>
      <c r="D79" s="12">
        <f>IF(B79="","",IFERROR(VLOOKUP(B79,'Cadastro de Produtos'!$A$2:$E$101,3,FALSE),""))</f>
        <v/>
      </c>
      <c r="E79" s="6" t="n"/>
      <c r="F79" s="6" t="n"/>
      <c r="G79" s="6" t="n"/>
      <c r="H79" s="13">
        <f>IF(OR(F79="",G79=""),"",MAX(0,F79-G79))</f>
        <v/>
      </c>
      <c r="I79" s="22">
        <f>IF(B79="","",IFERROR(VLOOKUP(B79,'Cadastro de Produtos'!$A$2:$E$101,5,FALSE),0))</f>
        <v/>
      </c>
      <c r="J79" s="22">
        <f>IF(OR(G79="",I79=""),"",IFERROR(G79*I79,0))</f>
        <v/>
      </c>
      <c r="K79" s="23">
        <f>IF(OR(E79="",E79=0,F79=""),"",IFERROR(F79/E79,0))</f>
        <v/>
      </c>
      <c r="L79" s="23">
        <f>IF(OR(F79="",F79=0,G79=""),"",IFERROR(G79/F79,0))</f>
        <v/>
      </c>
      <c r="M79" s="11">
        <f>IF(F79="","",IF(F79=0,"Sem produção",IF(IFERROR(G79/F79,0)&gt;=0.98,"Excelente",IF(IFERROR(G79/F79,0)&gt;=0.90,"Acompanhar","Ação necessária"))))</f>
        <v/>
      </c>
      <c r="N79" s="10" t="n"/>
    </row>
    <row r="80">
      <c r="A80" s="19" t="n"/>
      <c r="B80" s="3" t="n"/>
      <c r="C80" s="4">
        <f>IF(B80="","",IFERROR(VLOOKUP(B80,'Cadastro de Produtos'!$A$2:$E$101,2,FALSE),"Código não cadastrado"))</f>
        <v/>
      </c>
      <c r="D80" s="5">
        <f>IF(B80="","",IFERROR(VLOOKUP(B80,'Cadastro de Produtos'!$A$2:$E$101,3,FALSE),""))</f>
        <v/>
      </c>
      <c r="E80" s="6" t="n"/>
      <c r="F80" s="6" t="n"/>
      <c r="G80" s="6" t="n"/>
      <c r="H80" s="7">
        <f>IF(OR(F80="",G80=""),"",MAX(0,F80-G80))</f>
        <v/>
      </c>
      <c r="I80" s="20">
        <f>IF(B80="","",IFERROR(VLOOKUP(B80,'Cadastro de Produtos'!$A$2:$E$101,5,FALSE),0))</f>
        <v/>
      </c>
      <c r="J80" s="20">
        <f>IF(OR(G80="",I80=""),"",IFERROR(G80*I80,0))</f>
        <v/>
      </c>
      <c r="K80" s="21">
        <f>IF(OR(E80="",E80=0,F80=""),"",IFERROR(F80/E80,0))</f>
        <v/>
      </c>
      <c r="L80" s="21">
        <f>IF(OR(F80="",F80=0,G80=""),"",IFERROR(G80/F80,0))</f>
        <v/>
      </c>
      <c r="M80" s="4">
        <f>IF(F80="","",IF(F80=0,"Sem produção",IF(IFERROR(G80/F80,0)&gt;=0.98,"Excelente",IF(IFERROR(G80/F80,0)&gt;=0.90,"Acompanhar","Ação necessária"))))</f>
        <v/>
      </c>
      <c r="N80" s="10" t="n"/>
    </row>
    <row r="81">
      <c r="A81" s="19" t="n"/>
      <c r="B81" s="3" t="n"/>
      <c r="C81" s="11">
        <f>IF(B81="","",IFERROR(VLOOKUP(B81,'Cadastro de Produtos'!$A$2:$E$101,2,FALSE),"Código não cadastrado"))</f>
        <v/>
      </c>
      <c r="D81" s="12">
        <f>IF(B81="","",IFERROR(VLOOKUP(B81,'Cadastro de Produtos'!$A$2:$E$101,3,FALSE),""))</f>
        <v/>
      </c>
      <c r="E81" s="6" t="n"/>
      <c r="F81" s="6" t="n"/>
      <c r="G81" s="6" t="n"/>
      <c r="H81" s="13">
        <f>IF(OR(F81="",G81=""),"",MAX(0,F81-G81))</f>
        <v/>
      </c>
      <c r="I81" s="22">
        <f>IF(B81="","",IFERROR(VLOOKUP(B81,'Cadastro de Produtos'!$A$2:$E$101,5,FALSE),0))</f>
        <v/>
      </c>
      <c r="J81" s="22">
        <f>IF(OR(G81="",I81=""),"",IFERROR(G81*I81,0))</f>
        <v/>
      </c>
      <c r="K81" s="23">
        <f>IF(OR(E81="",E81=0,F81=""),"",IFERROR(F81/E81,0))</f>
        <v/>
      </c>
      <c r="L81" s="23">
        <f>IF(OR(F81="",F81=0,G81=""),"",IFERROR(G81/F81,0))</f>
        <v/>
      </c>
      <c r="M81" s="11">
        <f>IF(F81="","",IF(F81=0,"Sem produção",IF(IFERROR(G81/F81,0)&gt;=0.98,"Excelente",IF(IFERROR(G81/F81,0)&gt;=0.90,"Acompanhar","Ação necessária"))))</f>
        <v/>
      </c>
      <c r="N81" s="10" t="n"/>
    </row>
    <row r="82">
      <c r="A82" s="19" t="n"/>
      <c r="B82" s="3" t="n"/>
      <c r="C82" s="4">
        <f>IF(B82="","",IFERROR(VLOOKUP(B82,'Cadastro de Produtos'!$A$2:$E$101,2,FALSE),"Código não cadastrado"))</f>
        <v/>
      </c>
      <c r="D82" s="5">
        <f>IF(B82="","",IFERROR(VLOOKUP(B82,'Cadastro de Produtos'!$A$2:$E$101,3,FALSE),""))</f>
        <v/>
      </c>
      <c r="E82" s="6" t="n"/>
      <c r="F82" s="6" t="n"/>
      <c r="G82" s="6" t="n"/>
      <c r="H82" s="7">
        <f>IF(OR(F82="",G82=""),"",MAX(0,F82-G82))</f>
        <v/>
      </c>
      <c r="I82" s="20">
        <f>IF(B82="","",IFERROR(VLOOKUP(B82,'Cadastro de Produtos'!$A$2:$E$101,5,FALSE),0))</f>
        <v/>
      </c>
      <c r="J82" s="20">
        <f>IF(OR(G82="",I82=""),"",IFERROR(G82*I82,0))</f>
        <v/>
      </c>
      <c r="K82" s="21">
        <f>IF(OR(E82="",E82=0,F82=""),"",IFERROR(F82/E82,0))</f>
        <v/>
      </c>
      <c r="L82" s="21">
        <f>IF(OR(F82="",F82=0,G82=""),"",IFERROR(G82/F82,0))</f>
        <v/>
      </c>
      <c r="M82" s="4">
        <f>IF(F82="","",IF(F82=0,"Sem produção",IF(IFERROR(G82/F82,0)&gt;=0.98,"Excelente",IF(IFERROR(G82/F82,0)&gt;=0.90,"Acompanhar","Ação necessária"))))</f>
        <v/>
      </c>
      <c r="N82" s="10" t="n"/>
    </row>
    <row r="83">
      <c r="A83" s="19" t="n"/>
      <c r="B83" s="3" t="n"/>
      <c r="C83" s="11">
        <f>IF(B83="","",IFERROR(VLOOKUP(B83,'Cadastro de Produtos'!$A$2:$E$101,2,FALSE),"Código não cadastrado"))</f>
        <v/>
      </c>
      <c r="D83" s="12">
        <f>IF(B83="","",IFERROR(VLOOKUP(B83,'Cadastro de Produtos'!$A$2:$E$101,3,FALSE),""))</f>
        <v/>
      </c>
      <c r="E83" s="6" t="n"/>
      <c r="F83" s="6" t="n"/>
      <c r="G83" s="6" t="n"/>
      <c r="H83" s="13">
        <f>IF(OR(F83="",G83=""),"",MAX(0,F83-G83))</f>
        <v/>
      </c>
      <c r="I83" s="22">
        <f>IF(B83="","",IFERROR(VLOOKUP(B83,'Cadastro de Produtos'!$A$2:$E$101,5,FALSE),0))</f>
        <v/>
      </c>
      <c r="J83" s="22">
        <f>IF(OR(G83="",I83=""),"",IFERROR(G83*I83,0))</f>
        <v/>
      </c>
      <c r="K83" s="23">
        <f>IF(OR(E83="",E83=0,F83=""),"",IFERROR(F83/E83,0))</f>
        <v/>
      </c>
      <c r="L83" s="23">
        <f>IF(OR(F83="",F83=0,G83=""),"",IFERROR(G83/F83,0))</f>
        <v/>
      </c>
      <c r="M83" s="11">
        <f>IF(F83="","",IF(F83=0,"Sem produção",IF(IFERROR(G83/F83,0)&gt;=0.98,"Excelente",IF(IFERROR(G83/F83,0)&gt;=0.90,"Acompanhar","Ação necessária"))))</f>
        <v/>
      </c>
      <c r="N83" s="10" t="n"/>
    </row>
    <row r="84">
      <c r="A84" s="19" t="n"/>
      <c r="B84" s="3" t="n"/>
      <c r="C84" s="4">
        <f>IF(B84="","",IFERROR(VLOOKUP(B84,'Cadastro de Produtos'!$A$2:$E$101,2,FALSE),"Código não cadastrado"))</f>
        <v/>
      </c>
      <c r="D84" s="5">
        <f>IF(B84="","",IFERROR(VLOOKUP(B84,'Cadastro de Produtos'!$A$2:$E$101,3,FALSE),""))</f>
        <v/>
      </c>
      <c r="E84" s="6" t="n"/>
      <c r="F84" s="6" t="n"/>
      <c r="G84" s="6" t="n"/>
      <c r="H84" s="7">
        <f>IF(OR(F84="",G84=""),"",MAX(0,F84-G84))</f>
        <v/>
      </c>
      <c r="I84" s="20">
        <f>IF(B84="","",IFERROR(VLOOKUP(B84,'Cadastro de Produtos'!$A$2:$E$101,5,FALSE),0))</f>
        <v/>
      </c>
      <c r="J84" s="20">
        <f>IF(OR(G84="",I84=""),"",IFERROR(G84*I84,0))</f>
        <v/>
      </c>
      <c r="K84" s="21">
        <f>IF(OR(E84="",E84=0,F84=""),"",IFERROR(F84/E84,0))</f>
        <v/>
      </c>
      <c r="L84" s="21">
        <f>IF(OR(F84="",F84=0,G84=""),"",IFERROR(G84/F84,0))</f>
        <v/>
      </c>
      <c r="M84" s="4">
        <f>IF(F84="","",IF(F84=0,"Sem produção",IF(IFERROR(G84/F84,0)&gt;=0.98,"Excelente",IF(IFERROR(G84/F84,0)&gt;=0.90,"Acompanhar","Ação necessária"))))</f>
        <v/>
      </c>
      <c r="N84" s="10" t="n"/>
    </row>
    <row r="85">
      <c r="A85" s="19" t="n"/>
      <c r="B85" s="3" t="n"/>
      <c r="C85" s="11">
        <f>IF(B85="","",IFERROR(VLOOKUP(B85,'Cadastro de Produtos'!$A$2:$E$101,2,FALSE),"Código não cadastrado"))</f>
        <v/>
      </c>
      <c r="D85" s="12">
        <f>IF(B85="","",IFERROR(VLOOKUP(B85,'Cadastro de Produtos'!$A$2:$E$101,3,FALSE),""))</f>
        <v/>
      </c>
      <c r="E85" s="6" t="n"/>
      <c r="F85" s="6" t="n"/>
      <c r="G85" s="6" t="n"/>
      <c r="H85" s="13">
        <f>IF(OR(F85="",G85=""),"",MAX(0,F85-G85))</f>
        <v/>
      </c>
      <c r="I85" s="22">
        <f>IF(B85="","",IFERROR(VLOOKUP(B85,'Cadastro de Produtos'!$A$2:$E$101,5,FALSE),0))</f>
        <v/>
      </c>
      <c r="J85" s="22">
        <f>IF(OR(G85="",I85=""),"",IFERROR(G85*I85,0))</f>
        <v/>
      </c>
      <c r="K85" s="23">
        <f>IF(OR(E85="",E85=0,F85=""),"",IFERROR(F85/E85,0))</f>
        <v/>
      </c>
      <c r="L85" s="23">
        <f>IF(OR(F85="",F85=0,G85=""),"",IFERROR(G85/F85,0))</f>
        <v/>
      </c>
      <c r="M85" s="11">
        <f>IF(F85="","",IF(F85=0,"Sem produção",IF(IFERROR(G85/F85,0)&gt;=0.98,"Excelente",IF(IFERROR(G85/F85,0)&gt;=0.90,"Acompanhar","Ação necessária"))))</f>
        <v/>
      </c>
      <c r="N85" s="10" t="n"/>
    </row>
    <row r="86">
      <c r="A86" s="19" t="n"/>
      <c r="B86" s="3" t="n"/>
      <c r="C86" s="4">
        <f>IF(B86="","",IFERROR(VLOOKUP(B86,'Cadastro de Produtos'!$A$2:$E$101,2,FALSE),"Código não cadastrado"))</f>
        <v/>
      </c>
      <c r="D86" s="5">
        <f>IF(B86="","",IFERROR(VLOOKUP(B86,'Cadastro de Produtos'!$A$2:$E$101,3,FALSE),""))</f>
        <v/>
      </c>
      <c r="E86" s="6" t="n"/>
      <c r="F86" s="6" t="n"/>
      <c r="G86" s="6" t="n"/>
      <c r="H86" s="7">
        <f>IF(OR(F86="",G86=""),"",MAX(0,F86-G86))</f>
        <v/>
      </c>
      <c r="I86" s="20">
        <f>IF(B86="","",IFERROR(VLOOKUP(B86,'Cadastro de Produtos'!$A$2:$E$101,5,FALSE),0))</f>
        <v/>
      </c>
      <c r="J86" s="20">
        <f>IF(OR(G86="",I86=""),"",IFERROR(G86*I86,0))</f>
        <v/>
      </c>
      <c r="K86" s="21">
        <f>IF(OR(E86="",E86=0,F86=""),"",IFERROR(F86/E86,0))</f>
        <v/>
      </c>
      <c r="L86" s="21">
        <f>IF(OR(F86="",F86=0,G86=""),"",IFERROR(G86/F86,0))</f>
        <v/>
      </c>
      <c r="M86" s="4">
        <f>IF(F86="","",IF(F86=0,"Sem produção",IF(IFERROR(G86/F86,0)&gt;=0.98,"Excelente",IF(IFERROR(G86/F86,0)&gt;=0.90,"Acompanhar","Ação necessária"))))</f>
        <v/>
      </c>
      <c r="N86" s="10" t="n"/>
    </row>
    <row r="87">
      <c r="A87" s="19" t="n"/>
      <c r="B87" s="3" t="n"/>
      <c r="C87" s="11">
        <f>IF(B87="","",IFERROR(VLOOKUP(B87,'Cadastro de Produtos'!$A$2:$E$101,2,FALSE),"Código não cadastrado"))</f>
        <v/>
      </c>
      <c r="D87" s="12">
        <f>IF(B87="","",IFERROR(VLOOKUP(B87,'Cadastro de Produtos'!$A$2:$E$101,3,FALSE),""))</f>
        <v/>
      </c>
      <c r="E87" s="6" t="n"/>
      <c r="F87" s="6" t="n"/>
      <c r="G87" s="6" t="n"/>
      <c r="H87" s="13">
        <f>IF(OR(F87="",G87=""),"",MAX(0,F87-G87))</f>
        <v/>
      </c>
      <c r="I87" s="22">
        <f>IF(B87="","",IFERROR(VLOOKUP(B87,'Cadastro de Produtos'!$A$2:$E$101,5,FALSE),0))</f>
        <v/>
      </c>
      <c r="J87" s="22">
        <f>IF(OR(G87="",I87=""),"",IFERROR(G87*I87,0))</f>
        <v/>
      </c>
      <c r="K87" s="23">
        <f>IF(OR(E87="",E87=0,F87=""),"",IFERROR(F87/E87,0))</f>
        <v/>
      </c>
      <c r="L87" s="23">
        <f>IF(OR(F87="",F87=0,G87=""),"",IFERROR(G87/F87,0))</f>
        <v/>
      </c>
      <c r="M87" s="11">
        <f>IF(F87="","",IF(F87=0,"Sem produção",IF(IFERROR(G87/F87,0)&gt;=0.98,"Excelente",IF(IFERROR(G87/F87,0)&gt;=0.90,"Acompanhar","Ação necessária"))))</f>
        <v/>
      </c>
      <c r="N87" s="10" t="n"/>
    </row>
    <row r="88">
      <c r="A88" s="19" t="n"/>
      <c r="B88" s="3" t="n"/>
      <c r="C88" s="4">
        <f>IF(B88="","",IFERROR(VLOOKUP(B88,'Cadastro de Produtos'!$A$2:$E$101,2,FALSE),"Código não cadastrado"))</f>
        <v/>
      </c>
      <c r="D88" s="5">
        <f>IF(B88="","",IFERROR(VLOOKUP(B88,'Cadastro de Produtos'!$A$2:$E$101,3,FALSE),""))</f>
        <v/>
      </c>
      <c r="E88" s="6" t="n"/>
      <c r="F88" s="6" t="n"/>
      <c r="G88" s="6" t="n"/>
      <c r="H88" s="7">
        <f>IF(OR(F88="",G88=""),"",MAX(0,F88-G88))</f>
        <v/>
      </c>
      <c r="I88" s="20">
        <f>IF(B88="","",IFERROR(VLOOKUP(B88,'Cadastro de Produtos'!$A$2:$E$101,5,FALSE),0))</f>
        <v/>
      </c>
      <c r="J88" s="20">
        <f>IF(OR(G88="",I88=""),"",IFERROR(G88*I88,0))</f>
        <v/>
      </c>
      <c r="K88" s="21">
        <f>IF(OR(E88="",E88=0,F88=""),"",IFERROR(F88/E88,0))</f>
        <v/>
      </c>
      <c r="L88" s="21">
        <f>IF(OR(F88="",F88=0,G88=""),"",IFERROR(G88/F88,0))</f>
        <v/>
      </c>
      <c r="M88" s="4">
        <f>IF(F88="","",IF(F88=0,"Sem produção",IF(IFERROR(G88/F88,0)&gt;=0.98,"Excelente",IF(IFERROR(G88/F88,0)&gt;=0.90,"Acompanhar","Ação necessária"))))</f>
        <v/>
      </c>
      <c r="N88" s="10" t="n"/>
    </row>
    <row r="89">
      <c r="A89" s="19" t="n"/>
      <c r="B89" s="3" t="n"/>
      <c r="C89" s="11">
        <f>IF(B89="","",IFERROR(VLOOKUP(B89,'Cadastro de Produtos'!$A$2:$E$101,2,FALSE),"Código não cadastrado"))</f>
        <v/>
      </c>
      <c r="D89" s="12">
        <f>IF(B89="","",IFERROR(VLOOKUP(B89,'Cadastro de Produtos'!$A$2:$E$101,3,FALSE),""))</f>
        <v/>
      </c>
      <c r="E89" s="6" t="n"/>
      <c r="F89" s="6" t="n"/>
      <c r="G89" s="6" t="n"/>
      <c r="H89" s="13">
        <f>IF(OR(F89="",G89=""),"",MAX(0,F89-G89))</f>
        <v/>
      </c>
      <c r="I89" s="22">
        <f>IF(B89="","",IFERROR(VLOOKUP(B89,'Cadastro de Produtos'!$A$2:$E$101,5,FALSE),0))</f>
        <v/>
      </c>
      <c r="J89" s="22">
        <f>IF(OR(G89="",I89=""),"",IFERROR(G89*I89,0))</f>
        <v/>
      </c>
      <c r="K89" s="23">
        <f>IF(OR(E89="",E89=0,F89=""),"",IFERROR(F89/E89,0))</f>
        <v/>
      </c>
      <c r="L89" s="23">
        <f>IF(OR(F89="",F89=0,G89=""),"",IFERROR(G89/F89,0))</f>
        <v/>
      </c>
      <c r="M89" s="11">
        <f>IF(F89="","",IF(F89=0,"Sem produção",IF(IFERROR(G89/F89,0)&gt;=0.98,"Excelente",IF(IFERROR(G89/F89,0)&gt;=0.90,"Acompanhar","Ação necessária"))))</f>
        <v/>
      </c>
      <c r="N89" s="10" t="n"/>
    </row>
    <row r="90">
      <c r="A90" s="19" t="n"/>
      <c r="B90" s="3" t="n"/>
      <c r="C90" s="4">
        <f>IF(B90="","",IFERROR(VLOOKUP(B90,'Cadastro de Produtos'!$A$2:$E$101,2,FALSE),"Código não cadastrado"))</f>
        <v/>
      </c>
      <c r="D90" s="5">
        <f>IF(B90="","",IFERROR(VLOOKUP(B90,'Cadastro de Produtos'!$A$2:$E$101,3,FALSE),""))</f>
        <v/>
      </c>
      <c r="E90" s="6" t="n"/>
      <c r="F90" s="6" t="n"/>
      <c r="G90" s="6" t="n"/>
      <c r="H90" s="7">
        <f>IF(OR(F90="",G90=""),"",MAX(0,F90-G90))</f>
        <v/>
      </c>
      <c r="I90" s="20">
        <f>IF(B90="","",IFERROR(VLOOKUP(B90,'Cadastro de Produtos'!$A$2:$E$101,5,FALSE),0))</f>
        <v/>
      </c>
      <c r="J90" s="20">
        <f>IF(OR(G90="",I90=""),"",IFERROR(G90*I90,0))</f>
        <v/>
      </c>
      <c r="K90" s="21">
        <f>IF(OR(E90="",E90=0,F90=""),"",IFERROR(F90/E90,0))</f>
        <v/>
      </c>
      <c r="L90" s="21">
        <f>IF(OR(F90="",F90=0,G90=""),"",IFERROR(G90/F90,0))</f>
        <v/>
      </c>
      <c r="M90" s="4">
        <f>IF(F90="","",IF(F90=0,"Sem produção",IF(IFERROR(G90/F90,0)&gt;=0.98,"Excelente",IF(IFERROR(G90/F90,0)&gt;=0.90,"Acompanhar","Ação necessária"))))</f>
        <v/>
      </c>
      <c r="N90" s="10" t="n"/>
    </row>
    <row r="91">
      <c r="A91" s="19" t="n"/>
      <c r="B91" s="3" t="n"/>
      <c r="C91" s="11">
        <f>IF(B91="","",IFERROR(VLOOKUP(B91,'Cadastro de Produtos'!$A$2:$E$101,2,FALSE),"Código não cadastrado"))</f>
        <v/>
      </c>
      <c r="D91" s="12">
        <f>IF(B91="","",IFERROR(VLOOKUP(B91,'Cadastro de Produtos'!$A$2:$E$101,3,FALSE),""))</f>
        <v/>
      </c>
      <c r="E91" s="6" t="n"/>
      <c r="F91" s="6" t="n"/>
      <c r="G91" s="6" t="n"/>
      <c r="H91" s="13">
        <f>IF(OR(F91="",G91=""),"",MAX(0,F91-G91))</f>
        <v/>
      </c>
      <c r="I91" s="22">
        <f>IF(B91="","",IFERROR(VLOOKUP(B91,'Cadastro de Produtos'!$A$2:$E$101,5,FALSE),0))</f>
        <v/>
      </c>
      <c r="J91" s="22">
        <f>IF(OR(G91="",I91=""),"",IFERROR(G91*I91,0))</f>
        <v/>
      </c>
      <c r="K91" s="23">
        <f>IF(OR(E91="",E91=0,F91=""),"",IFERROR(F91/E91,0))</f>
        <v/>
      </c>
      <c r="L91" s="23">
        <f>IF(OR(F91="",F91=0,G91=""),"",IFERROR(G91/F91,0))</f>
        <v/>
      </c>
      <c r="M91" s="11">
        <f>IF(F91="","",IF(F91=0,"Sem produção",IF(IFERROR(G91/F91,0)&gt;=0.98,"Excelente",IF(IFERROR(G91/F91,0)&gt;=0.90,"Acompanhar","Ação necessária"))))</f>
        <v/>
      </c>
      <c r="N91" s="10" t="n"/>
    </row>
    <row r="92">
      <c r="A92" s="19" t="n"/>
      <c r="B92" s="3" t="n"/>
      <c r="C92" s="4">
        <f>IF(B92="","",IFERROR(VLOOKUP(B92,'Cadastro de Produtos'!$A$2:$E$101,2,FALSE),"Código não cadastrado"))</f>
        <v/>
      </c>
      <c r="D92" s="5">
        <f>IF(B92="","",IFERROR(VLOOKUP(B92,'Cadastro de Produtos'!$A$2:$E$101,3,FALSE),""))</f>
        <v/>
      </c>
      <c r="E92" s="6" t="n"/>
      <c r="F92" s="6" t="n"/>
      <c r="G92" s="6" t="n"/>
      <c r="H92" s="7">
        <f>IF(OR(F92="",G92=""),"",MAX(0,F92-G92))</f>
        <v/>
      </c>
      <c r="I92" s="20">
        <f>IF(B92="","",IFERROR(VLOOKUP(B92,'Cadastro de Produtos'!$A$2:$E$101,5,FALSE),0))</f>
        <v/>
      </c>
      <c r="J92" s="20">
        <f>IF(OR(G92="",I92=""),"",IFERROR(G92*I92,0))</f>
        <v/>
      </c>
      <c r="K92" s="21">
        <f>IF(OR(E92="",E92=0,F92=""),"",IFERROR(F92/E92,0))</f>
        <v/>
      </c>
      <c r="L92" s="21">
        <f>IF(OR(F92="",F92=0,G92=""),"",IFERROR(G92/F92,0))</f>
        <v/>
      </c>
      <c r="M92" s="4">
        <f>IF(F92="","",IF(F92=0,"Sem produção",IF(IFERROR(G92/F92,0)&gt;=0.98,"Excelente",IF(IFERROR(G92/F92,0)&gt;=0.90,"Acompanhar","Ação necessária"))))</f>
        <v/>
      </c>
      <c r="N92" s="10" t="n"/>
    </row>
    <row r="93">
      <c r="A93" s="19" t="n"/>
      <c r="B93" s="3" t="n"/>
      <c r="C93" s="11">
        <f>IF(B93="","",IFERROR(VLOOKUP(B93,'Cadastro de Produtos'!$A$2:$E$101,2,FALSE),"Código não cadastrado"))</f>
        <v/>
      </c>
      <c r="D93" s="12">
        <f>IF(B93="","",IFERROR(VLOOKUP(B93,'Cadastro de Produtos'!$A$2:$E$101,3,FALSE),""))</f>
        <v/>
      </c>
      <c r="E93" s="6" t="n"/>
      <c r="F93" s="6" t="n"/>
      <c r="G93" s="6" t="n"/>
      <c r="H93" s="13">
        <f>IF(OR(F93="",G93=""),"",MAX(0,F93-G93))</f>
        <v/>
      </c>
      <c r="I93" s="22">
        <f>IF(B93="","",IFERROR(VLOOKUP(B93,'Cadastro de Produtos'!$A$2:$E$101,5,FALSE),0))</f>
        <v/>
      </c>
      <c r="J93" s="22">
        <f>IF(OR(G93="",I93=""),"",IFERROR(G93*I93,0))</f>
        <v/>
      </c>
      <c r="K93" s="23">
        <f>IF(OR(E93="",E93=0,F93=""),"",IFERROR(F93/E93,0))</f>
        <v/>
      </c>
      <c r="L93" s="23">
        <f>IF(OR(F93="",F93=0,G93=""),"",IFERROR(G93/F93,0))</f>
        <v/>
      </c>
      <c r="M93" s="11">
        <f>IF(F93="","",IF(F93=0,"Sem produção",IF(IFERROR(G93/F93,0)&gt;=0.98,"Excelente",IF(IFERROR(G93/F93,0)&gt;=0.90,"Acompanhar","Ação necessária"))))</f>
        <v/>
      </c>
      <c r="N93" s="10" t="n"/>
    </row>
    <row r="94">
      <c r="A94" s="19" t="n"/>
      <c r="B94" s="3" t="n"/>
      <c r="C94" s="4">
        <f>IF(B94="","",IFERROR(VLOOKUP(B94,'Cadastro de Produtos'!$A$2:$E$101,2,FALSE),"Código não cadastrado"))</f>
        <v/>
      </c>
      <c r="D94" s="5">
        <f>IF(B94="","",IFERROR(VLOOKUP(B94,'Cadastro de Produtos'!$A$2:$E$101,3,FALSE),""))</f>
        <v/>
      </c>
      <c r="E94" s="6" t="n"/>
      <c r="F94" s="6" t="n"/>
      <c r="G94" s="6" t="n"/>
      <c r="H94" s="7">
        <f>IF(OR(F94="",G94=""),"",MAX(0,F94-G94))</f>
        <v/>
      </c>
      <c r="I94" s="20">
        <f>IF(B94="","",IFERROR(VLOOKUP(B94,'Cadastro de Produtos'!$A$2:$E$101,5,FALSE),0))</f>
        <v/>
      </c>
      <c r="J94" s="20">
        <f>IF(OR(G94="",I94=""),"",IFERROR(G94*I94,0))</f>
        <v/>
      </c>
      <c r="K94" s="21">
        <f>IF(OR(E94="",E94=0,F94=""),"",IFERROR(F94/E94,0))</f>
        <v/>
      </c>
      <c r="L94" s="21">
        <f>IF(OR(F94="",F94=0,G94=""),"",IFERROR(G94/F94,0))</f>
        <v/>
      </c>
      <c r="M94" s="4">
        <f>IF(F94="","",IF(F94=0,"Sem produção",IF(IFERROR(G94/F94,0)&gt;=0.98,"Excelente",IF(IFERROR(G94/F94,0)&gt;=0.90,"Acompanhar","Ação necessária"))))</f>
        <v/>
      </c>
      <c r="N94" s="10" t="n"/>
    </row>
    <row r="95">
      <c r="A95" s="19" t="n"/>
      <c r="B95" s="3" t="n"/>
      <c r="C95" s="11">
        <f>IF(B95="","",IFERROR(VLOOKUP(B95,'Cadastro de Produtos'!$A$2:$E$101,2,FALSE),"Código não cadastrado"))</f>
        <v/>
      </c>
      <c r="D95" s="12">
        <f>IF(B95="","",IFERROR(VLOOKUP(B95,'Cadastro de Produtos'!$A$2:$E$101,3,FALSE),""))</f>
        <v/>
      </c>
      <c r="E95" s="6" t="n"/>
      <c r="F95" s="6" t="n"/>
      <c r="G95" s="6" t="n"/>
      <c r="H95" s="13">
        <f>IF(OR(F95="",G95=""),"",MAX(0,F95-G95))</f>
        <v/>
      </c>
      <c r="I95" s="22">
        <f>IF(B95="","",IFERROR(VLOOKUP(B95,'Cadastro de Produtos'!$A$2:$E$101,5,FALSE),0))</f>
        <v/>
      </c>
      <c r="J95" s="22">
        <f>IF(OR(G95="",I95=""),"",IFERROR(G95*I95,0))</f>
        <v/>
      </c>
      <c r="K95" s="23">
        <f>IF(OR(E95="",E95=0,F95=""),"",IFERROR(F95/E95,0))</f>
        <v/>
      </c>
      <c r="L95" s="23">
        <f>IF(OR(F95="",F95=0,G95=""),"",IFERROR(G95/F95,0))</f>
        <v/>
      </c>
      <c r="M95" s="11">
        <f>IF(F95="","",IF(F95=0,"Sem produção",IF(IFERROR(G95/F95,0)&gt;=0.98,"Excelente",IF(IFERROR(G95/F95,0)&gt;=0.90,"Acompanhar","Ação necessária"))))</f>
        <v/>
      </c>
      <c r="N95" s="10" t="n"/>
    </row>
    <row r="96">
      <c r="A96" s="19" t="n"/>
      <c r="B96" s="3" t="n"/>
      <c r="C96" s="4">
        <f>IF(B96="","",IFERROR(VLOOKUP(B96,'Cadastro de Produtos'!$A$2:$E$101,2,FALSE),"Código não cadastrado"))</f>
        <v/>
      </c>
      <c r="D96" s="5">
        <f>IF(B96="","",IFERROR(VLOOKUP(B96,'Cadastro de Produtos'!$A$2:$E$101,3,FALSE),""))</f>
        <v/>
      </c>
      <c r="E96" s="6" t="n"/>
      <c r="F96" s="6" t="n"/>
      <c r="G96" s="6" t="n"/>
      <c r="H96" s="7">
        <f>IF(OR(F96="",G96=""),"",MAX(0,F96-G96))</f>
        <v/>
      </c>
      <c r="I96" s="20">
        <f>IF(B96="","",IFERROR(VLOOKUP(B96,'Cadastro de Produtos'!$A$2:$E$101,5,FALSE),0))</f>
        <v/>
      </c>
      <c r="J96" s="20">
        <f>IF(OR(G96="",I96=""),"",IFERROR(G96*I96,0))</f>
        <v/>
      </c>
      <c r="K96" s="21">
        <f>IF(OR(E96="",E96=0,F96=""),"",IFERROR(F96/E96,0))</f>
        <v/>
      </c>
      <c r="L96" s="21">
        <f>IF(OR(F96="",F96=0,G96=""),"",IFERROR(G96/F96,0))</f>
        <v/>
      </c>
      <c r="M96" s="4">
        <f>IF(F96="","",IF(F96=0,"Sem produção",IF(IFERROR(G96/F96,0)&gt;=0.98,"Excelente",IF(IFERROR(G96/F96,0)&gt;=0.90,"Acompanhar","Ação necessária"))))</f>
        <v/>
      </c>
      <c r="N96" s="10" t="n"/>
    </row>
    <row r="97">
      <c r="A97" s="19" t="n"/>
      <c r="B97" s="3" t="n"/>
      <c r="C97" s="11">
        <f>IF(B97="","",IFERROR(VLOOKUP(B97,'Cadastro de Produtos'!$A$2:$E$101,2,FALSE),"Código não cadastrado"))</f>
        <v/>
      </c>
      <c r="D97" s="12">
        <f>IF(B97="","",IFERROR(VLOOKUP(B97,'Cadastro de Produtos'!$A$2:$E$101,3,FALSE),""))</f>
        <v/>
      </c>
      <c r="E97" s="6" t="n"/>
      <c r="F97" s="6" t="n"/>
      <c r="G97" s="6" t="n"/>
      <c r="H97" s="13">
        <f>IF(OR(F97="",G97=""),"",MAX(0,F97-G97))</f>
        <v/>
      </c>
      <c r="I97" s="22">
        <f>IF(B97="","",IFERROR(VLOOKUP(B97,'Cadastro de Produtos'!$A$2:$E$101,5,FALSE),0))</f>
        <v/>
      </c>
      <c r="J97" s="22">
        <f>IF(OR(G97="",I97=""),"",IFERROR(G97*I97,0))</f>
        <v/>
      </c>
      <c r="K97" s="23">
        <f>IF(OR(E97="",E97=0,F97=""),"",IFERROR(F97/E97,0))</f>
        <v/>
      </c>
      <c r="L97" s="23">
        <f>IF(OR(F97="",F97=0,G97=""),"",IFERROR(G97/F97,0))</f>
        <v/>
      </c>
      <c r="M97" s="11">
        <f>IF(F97="","",IF(F97=0,"Sem produção",IF(IFERROR(G97/F97,0)&gt;=0.98,"Excelente",IF(IFERROR(G97/F97,0)&gt;=0.90,"Acompanhar","Ação necessária"))))</f>
        <v/>
      </c>
      <c r="N97" s="10" t="n"/>
    </row>
    <row r="98">
      <c r="A98" s="19" t="n"/>
      <c r="B98" s="3" t="n"/>
      <c r="C98" s="4">
        <f>IF(B98="","",IFERROR(VLOOKUP(B98,'Cadastro de Produtos'!$A$2:$E$101,2,FALSE),"Código não cadastrado"))</f>
        <v/>
      </c>
      <c r="D98" s="5">
        <f>IF(B98="","",IFERROR(VLOOKUP(B98,'Cadastro de Produtos'!$A$2:$E$101,3,FALSE),""))</f>
        <v/>
      </c>
      <c r="E98" s="6" t="n"/>
      <c r="F98" s="6" t="n"/>
      <c r="G98" s="6" t="n"/>
      <c r="H98" s="7">
        <f>IF(OR(F98="",G98=""),"",MAX(0,F98-G98))</f>
        <v/>
      </c>
      <c r="I98" s="20">
        <f>IF(B98="","",IFERROR(VLOOKUP(B98,'Cadastro de Produtos'!$A$2:$E$101,5,FALSE),0))</f>
        <v/>
      </c>
      <c r="J98" s="20">
        <f>IF(OR(G98="",I98=""),"",IFERROR(G98*I98,0))</f>
        <v/>
      </c>
      <c r="K98" s="21">
        <f>IF(OR(E98="",E98=0,F98=""),"",IFERROR(F98/E98,0))</f>
        <v/>
      </c>
      <c r="L98" s="21">
        <f>IF(OR(F98="",F98=0,G98=""),"",IFERROR(G98/F98,0))</f>
        <v/>
      </c>
      <c r="M98" s="4">
        <f>IF(F98="","",IF(F98=0,"Sem produção",IF(IFERROR(G98/F98,0)&gt;=0.98,"Excelente",IF(IFERROR(G98/F98,0)&gt;=0.90,"Acompanhar","Ação necessária"))))</f>
        <v/>
      </c>
      <c r="N98" s="10" t="n"/>
    </row>
    <row r="99">
      <c r="A99" s="19" t="n"/>
      <c r="B99" s="3" t="n"/>
      <c r="C99" s="11">
        <f>IF(B99="","",IFERROR(VLOOKUP(B99,'Cadastro de Produtos'!$A$2:$E$101,2,FALSE),"Código não cadastrado"))</f>
        <v/>
      </c>
      <c r="D99" s="12">
        <f>IF(B99="","",IFERROR(VLOOKUP(B99,'Cadastro de Produtos'!$A$2:$E$101,3,FALSE),""))</f>
        <v/>
      </c>
      <c r="E99" s="6" t="n"/>
      <c r="F99" s="6" t="n"/>
      <c r="G99" s="6" t="n"/>
      <c r="H99" s="13">
        <f>IF(OR(F99="",G99=""),"",MAX(0,F99-G99))</f>
        <v/>
      </c>
      <c r="I99" s="22">
        <f>IF(B99="","",IFERROR(VLOOKUP(B99,'Cadastro de Produtos'!$A$2:$E$101,5,FALSE),0))</f>
        <v/>
      </c>
      <c r="J99" s="22">
        <f>IF(OR(G99="",I99=""),"",IFERROR(G99*I99,0))</f>
        <v/>
      </c>
      <c r="K99" s="23">
        <f>IF(OR(E99="",E99=0,F99=""),"",IFERROR(F99/E99,0))</f>
        <v/>
      </c>
      <c r="L99" s="23">
        <f>IF(OR(F99="",F99=0,G99=""),"",IFERROR(G99/F99,0))</f>
        <v/>
      </c>
      <c r="M99" s="11">
        <f>IF(F99="","",IF(F99=0,"Sem produção",IF(IFERROR(G99/F99,0)&gt;=0.98,"Excelente",IF(IFERROR(G99/F99,0)&gt;=0.90,"Acompanhar","Ação necessária"))))</f>
        <v/>
      </c>
      <c r="N99" s="10" t="n"/>
    </row>
    <row r="100">
      <c r="A100" s="19" t="n"/>
      <c r="B100" s="3" t="n"/>
      <c r="C100" s="4">
        <f>IF(B100="","",IFERROR(VLOOKUP(B100,'Cadastro de Produtos'!$A$2:$E$101,2,FALSE),"Código não cadastrado"))</f>
        <v/>
      </c>
      <c r="D100" s="5">
        <f>IF(B100="","",IFERROR(VLOOKUP(B100,'Cadastro de Produtos'!$A$2:$E$101,3,FALSE),""))</f>
        <v/>
      </c>
      <c r="E100" s="6" t="n"/>
      <c r="F100" s="6" t="n"/>
      <c r="G100" s="6" t="n"/>
      <c r="H100" s="7">
        <f>IF(OR(F100="",G100=""),"",MAX(0,F100-G100))</f>
        <v/>
      </c>
      <c r="I100" s="20">
        <f>IF(B100="","",IFERROR(VLOOKUP(B100,'Cadastro de Produtos'!$A$2:$E$101,5,FALSE),0))</f>
        <v/>
      </c>
      <c r="J100" s="20">
        <f>IF(OR(G100="",I100=""),"",IFERROR(G100*I100,0))</f>
        <v/>
      </c>
      <c r="K100" s="21">
        <f>IF(OR(E100="",E100=0,F100=""),"",IFERROR(F100/E100,0))</f>
        <v/>
      </c>
      <c r="L100" s="21">
        <f>IF(OR(F100="",F100=0,G100=""),"",IFERROR(G100/F100,0))</f>
        <v/>
      </c>
      <c r="M100" s="4">
        <f>IF(F100="","",IF(F100=0,"Sem produção",IF(IFERROR(G100/F100,0)&gt;=0.98,"Excelente",IF(IFERROR(G100/F100,0)&gt;=0.90,"Acompanhar","Ação necessária"))))</f>
        <v/>
      </c>
      <c r="N100" s="10" t="n"/>
    </row>
    <row r="101">
      <c r="A101" s="19" t="n"/>
      <c r="B101" s="3" t="n"/>
      <c r="C101" s="11">
        <f>IF(B101="","",IFERROR(VLOOKUP(B101,'Cadastro de Produtos'!$A$2:$E$101,2,FALSE),"Código não cadastrado"))</f>
        <v/>
      </c>
      <c r="D101" s="12">
        <f>IF(B101="","",IFERROR(VLOOKUP(B101,'Cadastro de Produtos'!$A$2:$E$101,3,FALSE),""))</f>
        <v/>
      </c>
      <c r="E101" s="6" t="n"/>
      <c r="F101" s="6" t="n"/>
      <c r="G101" s="6" t="n"/>
      <c r="H101" s="13">
        <f>IF(OR(F101="",G101=""),"",MAX(0,F101-G101))</f>
        <v/>
      </c>
      <c r="I101" s="22">
        <f>IF(B101="","",IFERROR(VLOOKUP(B101,'Cadastro de Produtos'!$A$2:$E$101,5,FALSE),0))</f>
        <v/>
      </c>
      <c r="J101" s="22">
        <f>IF(OR(G101="",I101=""),"",IFERROR(G101*I101,0))</f>
        <v/>
      </c>
      <c r="K101" s="23">
        <f>IF(OR(E101="",E101=0,F101=""),"",IFERROR(F101/E101,0))</f>
        <v/>
      </c>
      <c r="L101" s="23">
        <f>IF(OR(F101="",F101=0,G101=""),"",IFERROR(G101/F101,0))</f>
        <v/>
      </c>
      <c r="M101" s="11">
        <f>IF(F101="","",IF(F101=0,"Sem produção",IF(IFERROR(G101/F101,0)&gt;=0.98,"Excelente",IF(IFERROR(G101/F101,0)&gt;=0.90,"Acompanhar","Ação necessária"))))</f>
        <v/>
      </c>
      <c r="N101" s="10" t="n"/>
    </row>
  </sheetData>
  <autoFilter ref="A1:N101"/>
  <conditionalFormatting sqref="M2:M101">
    <cfRule type="expression" priority="1" dxfId="0" stopIfTrue="1">
      <formula>$M2="Ação necessária"</formula>
    </cfRule>
    <cfRule type="expression" priority="2" dxfId="1" stopIfTrue="1">
      <formula>$M2="Excelente"</formula>
    </cfRule>
  </conditionalFormatting>
  <conditionalFormatting sqref="G2:G101">
    <cfRule type="expression" priority="3" dxfId="0" stopIfTrue="1">
      <formula>AND($G2&lt;&gt;"",$F2&lt;&gt;"",$G2&gt;$F2)</formula>
    </cfRule>
  </conditionalFormatting>
  <conditionalFormatting sqref="H2:H101">
    <cfRule type="expression" priority="4" dxfId="0" stopIfTrue="1">
      <formula>$H2&gt;0</formula>
    </cfRule>
  </conditionalFormatting>
  <dataValidations count="2">
    <dataValidation sqref="B2:B101" showErrorMessage="1" showInputMessage="1" allowBlank="1" type="list">
      <formula1>'Cadastro de Produtos'!$A$2:$A$101</formula1>
    </dataValidation>
    <dataValidation sqref="E2:G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4" customWidth="1" min="3" max="3"/>
    <col width="22" customWidth="1" min="4" max="4"/>
    <col width="16" customWidth="1" min="5" max="5"/>
    <col width="16" customWidth="1" min="6" max="6"/>
    <col width="12" customWidth="1" min="7" max="7"/>
  </cols>
  <sheetData>
    <row r="1" ht="30" customHeight="1">
      <c r="A1" s="1" t="inlineStr">
        <is>
          <t>Código</t>
        </is>
      </c>
      <c r="B1" s="1" t="inlineStr">
        <is>
          <t>Produto</t>
        </is>
      </c>
      <c r="C1" s="1" t="inlineStr">
        <is>
          <t>Unidade</t>
        </is>
      </c>
      <c r="D1" s="1" t="inlineStr">
        <is>
          <t>Categoria</t>
        </is>
      </c>
      <c r="E1" s="1" t="inlineStr">
        <is>
          <t>Custo unitário</t>
        </is>
      </c>
      <c r="F1" s="1" t="inlineStr">
        <is>
          <t>Estoque mínimo</t>
        </is>
      </c>
      <c r="G1" s="1" t="inlineStr">
        <is>
          <t>Ativo</t>
        </is>
      </c>
    </row>
    <row r="2">
      <c r="A2" s="3" t="inlineStr">
        <is>
          <t>P001</t>
        </is>
      </c>
      <c r="B2" s="10" t="inlineStr">
        <is>
          <t>Marmita executiva</t>
        </is>
      </c>
      <c r="C2" s="3" t="inlineStr">
        <is>
          <t>un</t>
        </is>
      </c>
      <c r="D2" s="10" t="inlineStr">
        <is>
          <t>Refeições</t>
        </is>
      </c>
      <c r="E2" s="24" t="n">
        <v>18.5</v>
      </c>
      <c r="F2" s="6" t="n">
        <v>30</v>
      </c>
      <c r="G2" s="3" t="inlineStr">
        <is>
          <t>Sim</t>
        </is>
      </c>
    </row>
    <row r="3">
      <c r="A3" s="3" t="inlineStr">
        <is>
          <t>P002</t>
        </is>
      </c>
      <c r="B3" s="10" t="inlineStr">
        <is>
          <t>Salada individual</t>
        </is>
      </c>
      <c r="C3" s="3" t="inlineStr">
        <is>
          <t>un</t>
        </is>
      </c>
      <c r="D3" s="10" t="inlineStr">
        <is>
          <t>Refeições leves</t>
        </is>
      </c>
      <c r="E3" s="24" t="n">
        <v>9.800000000000001</v>
      </c>
      <c r="F3" s="6" t="n">
        <v>25</v>
      </c>
      <c r="G3" s="3" t="inlineStr">
        <is>
          <t>Sim</t>
        </is>
      </c>
    </row>
    <row r="4">
      <c r="A4" s="3" t="inlineStr">
        <is>
          <t>P003</t>
        </is>
      </c>
      <c r="B4" s="10" t="inlineStr">
        <is>
          <t>Suco natural 300 ml</t>
        </is>
      </c>
      <c r="C4" s="3" t="inlineStr">
        <is>
          <t>un</t>
        </is>
      </c>
      <c r="D4" s="10" t="inlineStr">
        <is>
          <t>Bebidas</t>
        </is>
      </c>
      <c r="E4" s="24" t="n">
        <v>5.4</v>
      </c>
      <c r="F4" s="6" t="n">
        <v>40</v>
      </c>
      <c r="G4" s="3" t="inlineStr">
        <is>
          <t>Sim</t>
        </is>
      </c>
    </row>
    <row r="5">
      <c r="A5" s="3" t="inlineStr">
        <is>
          <t>P004</t>
        </is>
      </c>
      <c r="B5" s="10" t="inlineStr">
        <is>
          <t>Sobremesa caseira</t>
        </is>
      </c>
      <c r="C5" s="3" t="inlineStr">
        <is>
          <t>un</t>
        </is>
      </c>
      <c r="D5" s="10" t="inlineStr">
        <is>
          <t>Sobremesas</t>
        </is>
      </c>
      <c r="E5" s="24" t="n">
        <v>6.2</v>
      </c>
      <c r="F5" s="6" t="n">
        <v>20</v>
      </c>
      <c r="G5" s="3" t="inlineStr">
        <is>
          <t>Sim</t>
        </is>
      </c>
    </row>
    <row r="6">
      <c r="A6" s="3" t="inlineStr">
        <is>
          <t>P005</t>
        </is>
      </c>
      <c r="B6" s="10" t="inlineStr">
        <is>
          <t>Sanduíche natural</t>
        </is>
      </c>
      <c r="C6" s="3" t="inlineStr">
        <is>
          <t>un</t>
        </is>
      </c>
      <c r="D6" s="10" t="inlineStr">
        <is>
          <t>Lanches</t>
        </is>
      </c>
      <c r="E6" s="24" t="n">
        <v>10.5</v>
      </c>
      <c r="F6" s="6" t="n">
        <v>25</v>
      </c>
      <c r="G6" s="3" t="inlineStr">
        <is>
          <t>Sim</t>
        </is>
      </c>
    </row>
    <row r="7">
      <c r="A7" s="3" t="inlineStr">
        <is>
          <t>P006</t>
        </is>
      </c>
      <c r="B7" s="10" t="inlineStr">
        <is>
          <t>Pão de queijo congelado</t>
        </is>
      </c>
      <c r="C7" s="3" t="inlineStr">
        <is>
          <t>un</t>
        </is>
      </c>
      <c r="D7" s="10" t="inlineStr">
        <is>
          <t>Congelados</t>
        </is>
      </c>
      <c r="E7" s="24" t="n">
        <v>2.4</v>
      </c>
      <c r="F7" s="6" t="n">
        <v>60</v>
      </c>
      <c r="G7" s="3" t="inlineStr">
        <is>
          <t>Sim</t>
        </is>
      </c>
    </row>
    <row r="8">
      <c r="A8" s="3" t="inlineStr">
        <is>
          <t>P007</t>
        </is>
      </c>
      <c r="B8" s="10" t="inlineStr">
        <is>
          <t>Bolo de pote</t>
        </is>
      </c>
      <c r="C8" s="3" t="inlineStr">
        <is>
          <t>un</t>
        </is>
      </c>
      <c r="D8" s="10" t="inlineStr">
        <is>
          <t>Sobremesas</t>
        </is>
      </c>
      <c r="E8" s="24" t="n">
        <v>7.9</v>
      </c>
      <c r="F8" s="6" t="n">
        <v>30</v>
      </c>
      <c r="G8" s="3" t="inlineStr">
        <is>
          <t>Sim</t>
        </is>
      </c>
    </row>
    <row r="9">
      <c r="A9" s="3" t="inlineStr">
        <is>
          <t>P008</t>
        </is>
      </c>
      <c r="B9" s="10" t="inlineStr">
        <is>
          <t>Café coado 300 ml</t>
        </is>
      </c>
      <c r="C9" s="3" t="inlineStr">
        <is>
          <t>un</t>
        </is>
      </c>
      <c r="D9" s="10" t="inlineStr">
        <is>
          <t>Bebidas</t>
        </is>
      </c>
      <c r="E9" s="24" t="n">
        <v>3.8</v>
      </c>
      <c r="F9" s="6" t="n">
        <v>35</v>
      </c>
      <c r="G9" s="3" t="inlineStr">
        <is>
          <t>Sim</t>
        </is>
      </c>
    </row>
    <row r="10">
      <c r="A10" s="3" t="inlineStr">
        <is>
          <t>P009</t>
        </is>
      </c>
      <c r="B10" s="10" t="inlineStr">
        <is>
          <t>Kit café da manhã</t>
        </is>
      </c>
      <c r="C10" s="3" t="inlineStr">
        <is>
          <t>un</t>
        </is>
      </c>
      <c r="D10" s="10" t="inlineStr">
        <is>
          <t>Kits</t>
        </is>
      </c>
      <c r="E10" s="24" t="n">
        <v>16.9</v>
      </c>
      <c r="F10" s="6" t="n">
        <v>15</v>
      </c>
      <c r="G10" s="3" t="inlineStr">
        <is>
          <t>Sim</t>
        </is>
      </c>
    </row>
    <row r="11">
      <c r="A11" s="3" t="inlineStr">
        <is>
          <t>P010</t>
        </is>
      </c>
      <c r="B11" s="10" t="inlineStr">
        <is>
          <t>Quiche individual</t>
        </is>
      </c>
      <c r="C11" s="3" t="inlineStr">
        <is>
          <t>un</t>
        </is>
      </c>
      <c r="D11" s="10" t="inlineStr">
        <is>
          <t>Salgados</t>
        </is>
      </c>
      <c r="E11" s="24" t="n">
        <v>12.8</v>
      </c>
      <c r="F11" s="6" t="n">
        <v>20</v>
      </c>
      <c r="G11" s="3" t="inlineStr">
        <is>
          <t>Sim</t>
        </is>
      </c>
    </row>
    <row r="12">
      <c r="A12" s="3" t="n"/>
      <c r="B12" s="10" t="n"/>
      <c r="C12" s="3" t="n"/>
      <c r="D12" s="10" t="n"/>
      <c r="E12" s="24" t="n"/>
      <c r="F12" s="6" t="n"/>
      <c r="G12" s="3" t="n"/>
    </row>
    <row r="13">
      <c r="A13" s="3" t="n"/>
      <c r="B13" s="10" t="n"/>
      <c r="C13" s="3" t="n"/>
      <c r="D13" s="10" t="n"/>
      <c r="E13" s="24" t="n"/>
      <c r="F13" s="6" t="n"/>
      <c r="G13" s="3" t="n"/>
    </row>
    <row r="14">
      <c r="A14" s="3" t="n"/>
      <c r="B14" s="10" t="n"/>
      <c r="C14" s="3" t="n"/>
      <c r="D14" s="10" t="n"/>
      <c r="E14" s="24" t="n"/>
      <c r="F14" s="6" t="n"/>
      <c r="G14" s="3" t="n"/>
    </row>
    <row r="15">
      <c r="A15" s="3" t="n"/>
      <c r="B15" s="10" t="n"/>
      <c r="C15" s="3" t="n"/>
      <c r="D15" s="10" t="n"/>
      <c r="E15" s="24" t="n"/>
      <c r="F15" s="6" t="n"/>
      <c r="G15" s="3" t="n"/>
    </row>
    <row r="16">
      <c r="A16" s="3" t="n"/>
      <c r="B16" s="10" t="n"/>
      <c r="C16" s="3" t="n"/>
      <c r="D16" s="10" t="n"/>
      <c r="E16" s="24" t="n"/>
      <c r="F16" s="6" t="n"/>
      <c r="G16" s="3" t="n"/>
    </row>
    <row r="17">
      <c r="A17" s="3" t="n"/>
      <c r="B17" s="10" t="n"/>
      <c r="C17" s="3" t="n"/>
      <c r="D17" s="10" t="n"/>
      <c r="E17" s="24" t="n"/>
      <c r="F17" s="6" t="n"/>
      <c r="G17" s="3" t="n"/>
    </row>
    <row r="18">
      <c r="A18" s="3" t="n"/>
      <c r="B18" s="10" t="n"/>
      <c r="C18" s="3" t="n"/>
      <c r="D18" s="10" t="n"/>
      <c r="E18" s="24" t="n"/>
      <c r="F18" s="6" t="n"/>
      <c r="G18" s="3" t="n"/>
    </row>
    <row r="19">
      <c r="A19" s="3" t="n"/>
      <c r="B19" s="10" t="n"/>
      <c r="C19" s="3" t="n"/>
      <c r="D19" s="10" t="n"/>
      <c r="E19" s="24" t="n"/>
      <c r="F19" s="6" t="n"/>
      <c r="G19" s="3" t="n"/>
    </row>
    <row r="20">
      <c r="A20" s="3" t="n"/>
      <c r="B20" s="10" t="n"/>
      <c r="C20" s="3" t="n"/>
      <c r="D20" s="10" t="n"/>
      <c r="E20" s="24" t="n"/>
      <c r="F20" s="6" t="n"/>
      <c r="G20" s="3" t="n"/>
    </row>
    <row r="21">
      <c r="A21" s="3" t="n"/>
      <c r="B21" s="10" t="n"/>
      <c r="C21" s="3" t="n"/>
      <c r="D21" s="10" t="n"/>
      <c r="E21" s="24" t="n"/>
      <c r="F21" s="6" t="n"/>
      <c r="G21" s="3" t="n"/>
    </row>
    <row r="22">
      <c r="A22" s="3" t="n"/>
      <c r="B22" s="10" t="n"/>
      <c r="C22" s="3" t="n"/>
      <c r="D22" s="10" t="n"/>
      <c r="E22" s="24" t="n"/>
      <c r="F22" s="6" t="n"/>
      <c r="G22" s="3" t="n"/>
    </row>
    <row r="23">
      <c r="A23" s="3" t="n"/>
      <c r="B23" s="10" t="n"/>
      <c r="C23" s="3" t="n"/>
      <c r="D23" s="10" t="n"/>
      <c r="E23" s="24" t="n"/>
      <c r="F23" s="6" t="n"/>
      <c r="G23" s="3" t="n"/>
    </row>
    <row r="24">
      <c r="A24" s="3" t="n"/>
      <c r="B24" s="10" t="n"/>
      <c r="C24" s="3" t="n"/>
      <c r="D24" s="10" t="n"/>
      <c r="E24" s="24" t="n"/>
      <c r="F24" s="6" t="n"/>
      <c r="G24" s="3" t="n"/>
    </row>
    <row r="25">
      <c r="A25" s="3" t="n"/>
      <c r="B25" s="10" t="n"/>
      <c r="C25" s="3" t="n"/>
      <c r="D25" s="10" t="n"/>
      <c r="E25" s="24" t="n"/>
      <c r="F25" s="6" t="n"/>
      <c r="G25" s="3" t="n"/>
    </row>
    <row r="26">
      <c r="A26" s="3" t="n"/>
      <c r="B26" s="10" t="n"/>
      <c r="C26" s="3" t="n"/>
      <c r="D26" s="10" t="n"/>
      <c r="E26" s="24" t="n"/>
      <c r="F26" s="6" t="n"/>
      <c r="G26" s="3" t="n"/>
    </row>
    <row r="27">
      <c r="A27" s="3" t="n"/>
      <c r="B27" s="10" t="n"/>
      <c r="C27" s="3" t="n"/>
      <c r="D27" s="10" t="n"/>
      <c r="E27" s="24" t="n"/>
      <c r="F27" s="6" t="n"/>
      <c r="G27" s="3" t="n"/>
    </row>
    <row r="28">
      <c r="A28" s="3" t="n"/>
      <c r="B28" s="10" t="n"/>
      <c r="C28" s="3" t="n"/>
      <c r="D28" s="10" t="n"/>
      <c r="E28" s="24" t="n"/>
      <c r="F28" s="6" t="n"/>
      <c r="G28" s="3" t="n"/>
    </row>
    <row r="29">
      <c r="A29" s="3" t="n"/>
      <c r="B29" s="10" t="n"/>
      <c r="C29" s="3" t="n"/>
      <c r="D29" s="10" t="n"/>
      <c r="E29" s="24" t="n"/>
      <c r="F29" s="6" t="n"/>
      <c r="G29" s="3" t="n"/>
    </row>
    <row r="30">
      <c r="A30" s="3" t="n"/>
      <c r="B30" s="10" t="n"/>
      <c r="C30" s="3" t="n"/>
      <c r="D30" s="10" t="n"/>
      <c r="E30" s="24" t="n"/>
      <c r="F30" s="6" t="n"/>
      <c r="G30" s="3" t="n"/>
    </row>
    <row r="31">
      <c r="A31" s="3" t="n"/>
      <c r="B31" s="10" t="n"/>
      <c r="C31" s="3" t="n"/>
      <c r="D31" s="10" t="n"/>
      <c r="E31" s="24" t="n"/>
      <c r="F31" s="6" t="n"/>
      <c r="G31" s="3" t="n"/>
    </row>
    <row r="32">
      <c r="A32" s="3" t="n"/>
      <c r="B32" s="10" t="n"/>
      <c r="C32" s="3" t="n"/>
      <c r="D32" s="10" t="n"/>
      <c r="E32" s="24" t="n"/>
      <c r="F32" s="6" t="n"/>
      <c r="G32" s="3" t="n"/>
    </row>
    <row r="33">
      <c r="A33" s="3" t="n"/>
      <c r="B33" s="10" t="n"/>
      <c r="C33" s="3" t="n"/>
      <c r="D33" s="10" t="n"/>
      <c r="E33" s="24" t="n"/>
      <c r="F33" s="6" t="n"/>
      <c r="G33" s="3" t="n"/>
    </row>
    <row r="34">
      <c r="A34" s="3" t="n"/>
      <c r="B34" s="10" t="n"/>
      <c r="C34" s="3" t="n"/>
      <c r="D34" s="10" t="n"/>
      <c r="E34" s="24" t="n"/>
      <c r="F34" s="6" t="n"/>
      <c r="G34" s="3" t="n"/>
    </row>
    <row r="35">
      <c r="A35" s="3" t="n"/>
      <c r="B35" s="10" t="n"/>
      <c r="C35" s="3" t="n"/>
      <c r="D35" s="10" t="n"/>
      <c r="E35" s="24" t="n"/>
      <c r="F35" s="6" t="n"/>
      <c r="G35" s="3" t="n"/>
    </row>
    <row r="36">
      <c r="A36" s="3" t="n"/>
      <c r="B36" s="10" t="n"/>
      <c r="C36" s="3" t="n"/>
      <c r="D36" s="10" t="n"/>
      <c r="E36" s="24" t="n"/>
      <c r="F36" s="6" t="n"/>
      <c r="G36" s="3" t="n"/>
    </row>
    <row r="37">
      <c r="A37" s="3" t="n"/>
      <c r="B37" s="10" t="n"/>
      <c r="C37" s="3" t="n"/>
      <c r="D37" s="10" t="n"/>
      <c r="E37" s="24" t="n"/>
      <c r="F37" s="6" t="n"/>
      <c r="G37" s="3" t="n"/>
    </row>
    <row r="38">
      <c r="A38" s="3" t="n"/>
      <c r="B38" s="10" t="n"/>
      <c r="C38" s="3" t="n"/>
      <c r="D38" s="10" t="n"/>
      <c r="E38" s="24" t="n"/>
      <c r="F38" s="6" t="n"/>
      <c r="G38" s="3" t="n"/>
    </row>
    <row r="39">
      <c r="A39" s="3" t="n"/>
      <c r="B39" s="10" t="n"/>
      <c r="C39" s="3" t="n"/>
      <c r="D39" s="10" t="n"/>
      <c r="E39" s="24" t="n"/>
      <c r="F39" s="6" t="n"/>
      <c r="G39" s="3" t="n"/>
    </row>
    <row r="40">
      <c r="A40" s="3" t="n"/>
      <c r="B40" s="10" t="n"/>
      <c r="C40" s="3" t="n"/>
      <c r="D40" s="10" t="n"/>
      <c r="E40" s="24" t="n"/>
      <c r="F40" s="6" t="n"/>
      <c r="G40" s="3" t="n"/>
    </row>
    <row r="41">
      <c r="A41" s="3" t="n"/>
      <c r="B41" s="10" t="n"/>
      <c r="C41" s="3" t="n"/>
      <c r="D41" s="10" t="n"/>
      <c r="E41" s="24" t="n"/>
      <c r="F41" s="6" t="n"/>
      <c r="G41" s="3" t="n"/>
    </row>
    <row r="42">
      <c r="A42" s="3" t="n"/>
      <c r="B42" s="10" t="n"/>
      <c r="C42" s="3" t="n"/>
      <c r="D42" s="10" t="n"/>
      <c r="E42" s="24" t="n"/>
      <c r="F42" s="6" t="n"/>
      <c r="G42" s="3" t="n"/>
    </row>
    <row r="43">
      <c r="A43" s="3" t="n"/>
      <c r="B43" s="10" t="n"/>
      <c r="C43" s="3" t="n"/>
      <c r="D43" s="10" t="n"/>
      <c r="E43" s="24" t="n"/>
      <c r="F43" s="6" t="n"/>
      <c r="G43" s="3" t="n"/>
    </row>
    <row r="44">
      <c r="A44" s="3" t="n"/>
      <c r="B44" s="10" t="n"/>
      <c r="C44" s="3" t="n"/>
      <c r="D44" s="10" t="n"/>
      <c r="E44" s="24" t="n"/>
      <c r="F44" s="6" t="n"/>
      <c r="G44" s="3" t="n"/>
    </row>
    <row r="45">
      <c r="A45" s="3" t="n"/>
      <c r="B45" s="10" t="n"/>
      <c r="C45" s="3" t="n"/>
      <c r="D45" s="10" t="n"/>
      <c r="E45" s="24" t="n"/>
      <c r="F45" s="6" t="n"/>
      <c r="G45" s="3" t="n"/>
    </row>
    <row r="46">
      <c r="A46" s="3" t="n"/>
      <c r="B46" s="10" t="n"/>
      <c r="C46" s="3" t="n"/>
      <c r="D46" s="10" t="n"/>
      <c r="E46" s="24" t="n"/>
      <c r="F46" s="6" t="n"/>
      <c r="G46" s="3" t="n"/>
    </row>
    <row r="47">
      <c r="A47" s="3" t="n"/>
      <c r="B47" s="10" t="n"/>
      <c r="C47" s="3" t="n"/>
      <c r="D47" s="10" t="n"/>
      <c r="E47" s="24" t="n"/>
      <c r="F47" s="6" t="n"/>
      <c r="G47" s="3" t="n"/>
    </row>
    <row r="48">
      <c r="A48" s="3" t="n"/>
      <c r="B48" s="10" t="n"/>
      <c r="C48" s="3" t="n"/>
      <c r="D48" s="10" t="n"/>
      <c r="E48" s="24" t="n"/>
      <c r="F48" s="6" t="n"/>
      <c r="G48" s="3" t="n"/>
    </row>
    <row r="49">
      <c r="A49" s="3" t="n"/>
      <c r="B49" s="10" t="n"/>
      <c r="C49" s="3" t="n"/>
      <c r="D49" s="10" t="n"/>
      <c r="E49" s="24" t="n"/>
      <c r="F49" s="6" t="n"/>
      <c r="G49" s="3" t="n"/>
    </row>
    <row r="50">
      <c r="A50" s="3" t="n"/>
      <c r="B50" s="10" t="n"/>
      <c r="C50" s="3" t="n"/>
      <c r="D50" s="10" t="n"/>
      <c r="E50" s="24" t="n"/>
      <c r="F50" s="6" t="n"/>
      <c r="G50" s="3" t="n"/>
    </row>
    <row r="51">
      <c r="A51" s="3" t="n"/>
      <c r="B51" s="10" t="n"/>
      <c r="C51" s="3" t="n"/>
      <c r="D51" s="10" t="n"/>
      <c r="E51" s="24" t="n"/>
      <c r="F51" s="6" t="n"/>
      <c r="G51" s="3" t="n"/>
    </row>
    <row r="52">
      <c r="A52" s="3" t="n"/>
      <c r="B52" s="10" t="n"/>
      <c r="C52" s="3" t="n"/>
      <c r="D52" s="10" t="n"/>
      <c r="E52" s="24" t="n"/>
      <c r="F52" s="6" t="n"/>
      <c r="G52" s="3" t="n"/>
    </row>
    <row r="53">
      <c r="A53" s="3" t="n"/>
      <c r="B53" s="10" t="n"/>
      <c r="C53" s="3" t="n"/>
      <c r="D53" s="10" t="n"/>
      <c r="E53" s="24" t="n"/>
      <c r="F53" s="6" t="n"/>
      <c r="G53" s="3" t="n"/>
    </row>
    <row r="54">
      <c r="A54" s="3" t="n"/>
      <c r="B54" s="10" t="n"/>
      <c r="C54" s="3" t="n"/>
      <c r="D54" s="10" t="n"/>
      <c r="E54" s="24" t="n"/>
      <c r="F54" s="6" t="n"/>
      <c r="G54" s="3" t="n"/>
    </row>
    <row r="55">
      <c r="A55" s="3" t="n"/>
      <c r="B55" s="10" t="n"/>
      <c r="C55" s="3" t="n"/>
      <c r="D55" s="10" t="n"/>
      <c r="E55" s="24" t="n"/>
      <c r="F55" s="6" t="n"/>
      <c r="G55" s="3" t="n"/>
    </row>
    <row r="56">
      <c r="A56" s="3" t="n"/>
      <c r="B56" s="10" t="n"/>
      <c r="C56" s="3" t="n"/>
      <c r="D56" s="10" t="n"/>
      <c r="E56" s="24" t="n"/>
      <c r="F56" s="6" t="n"/>
      <c r="G56" s="3" t="n"/>
    </row>
    <row r="57">
      <c r="A57" s="3" t="n"/>
      <c r="B57" s="10" t="n"/>
      <c r="C57" s="3" t="n"/>
      <c r="D57" s="10" t="n"/>
      <c r="E57" s="24" t="n"/>
      <c r="F57" s="6" t="n"/>
      <c r="G57" s="3" t="n"/>
    </row>
    <row r="58">
      <c r="A58" s="3" t="n"/>
      <c r="B58" s="10" t="n"/>
      <c r="C58" s="3" t="n"/>
      <c r="D58" s="10" t="n"/>
      <c r="E58" s="24" t="n"/>
      <c r="F58" s="6" t="n"/>
      <c r="G58" s="3" t="n"/>
    </row>
    <row r="59">
      <c r="A59" s="3" t="n"/>
      <c r="B59" s="10" t="n"/>
      <c r="C59" s="3" t="n"/>
      <c r="D59" s="10" t="n"/>
      <c r="E59" s="24" t="n"/>
      <c r="F59" s="6" t="n"/>
      <c r="G59" s="3" t="n"/>
    </row>
    <row r="60">
      <c r="A60" s="3" t="n"/>
      <c r="B60" s="10" t="n"/>
      <c r="C60" s="3" t="n"/>
      <c r="D60" s="10" t="n"/>
      <c r="E60" s="24" t="n"/>
      <c r="F60" s="6" t="n"/>
      <c r="G60" s="3" t="n"/>
    </row>
    <row r="61">
      <c r="A61" s="3" t="n"/>
      <c r="B61" s="10" t="n"/>
      <c r="C61" s="3" t="n"/>
      <c r="D61" s="10" t="n"/>
      <c r="E61" s="24" t="n"/>
      <c r="F61" s="6" t="n"/>
      <c r="G61" s="3" t="n"/>
    </row>
    <row r="62">
      <c r="A62" s="3" t="n"/>
      <c r="B62" s="10" t="n"/>
      <c r="C62" s="3" t="n"/>
      <c r="D62" s="10" t="n"/>
      <c r="E62" s="24" t="n"/>
      <c r="F62" s="6" t="n"/>
      <c r="G62" s="3" t="n"/>
    </row>
    <row r="63">
      <c r="A63" s="3" t="n"/>
      <c r="B63" s="10" t="n"/>
      <c r="C63" s="3" t="n"/>
      <c r="D63" s="10" t="n"/>
      <c r="E63" s="24" t="n"/>
      <c r="F63" s="6" t="n"/>
      <c r="G63" s="3" t="n"/>
    </row>
    <row r="64">
      <c r="A64" s="3" t="n"/>
      <c r="B64" s="10" t="n"/>
      <c r="C64" s="3" t="n"/>
      <c r="D64" s="10" t="n"/>
      <c r="E64" s="24" t="n"/>
      <c r="F64" s="6" t="n"/>
      <c r="G64" s="3" t="n"/>
    </row>
    <row r="65">
      <c r="A65" s="3" t="n"/>
      <c r="B65" s="10" t="n"/>
      <c r="C65" s="3" t="n"/>
      <c r="D65" s="10" t="n"/>
      <c r="E65" s="24" t="n"/>
      <c r="F65" s="6" t="n"/>
      <c r="G65" s="3" t="n"/>
    </row>
    <row r="66">
      <c r="A66" s="3" t="n"/>
      <c r="B66" s="10" t="n"/>
      <c r="C66" s="3" t="n"/>
      <c r="D66" s="10" t="n"/>
      <c r="E66" s="24" t="n"/>
      <c r="F66" s="6" t="n"/>
      <c r="G66" s="3" t="n"/>
    </row>
    <row r="67">
      <c r="A67" s="3" t="n"/>
      <c r="B67" s="10" t="n"/>
      <c r="C67" s="3" t="n"/>
      <c r="D67" s="10" t="n"/>
      <c r="E67" s="24" t="n"/>
      <c r="F67" s="6" t="n"/>
      <c r="G67" s="3" t="n"/>
    </row>
    <row r="68">
      <c r="A68" s="3" t="n"/>
      <c r="B68" s="10" t="n"/>
      <c r="C68" s="3" t="n"/>
      <c r="D68" s="10" t="n"/>
      <c r="E68" s="24" t="n"/>
      <c r="F68" s="6" t="n"/>
      <c r="G68" s="3" t="n"/>
    </row>
    <row r="69">
      <c r="A69" s="3" t="n"/>
      <c r="B69" s="10" t="n"/>
      <c r="C69" s="3" t="n"/>
      <c r="D69" s="10" t="n"/>
      <c r="E69" s="24" t="n"/>
      <c r="F69" s="6" t="n"/>
      <c r="G69" s="3" t="n"/>
    </row>
    <row r="70">
      <c r="A70" s="3" t="n"/>
      <c r="B70" s="10" t="n"/>
      <c r="C70" s="3" t="n"/>
      <c r="D70" s="10" t="n"/>
      <c r="E70" s="24" t="n"/>
      <c r="F70" s="6" t="n"/>
      <c r="G70" s="3" t="n"/>
    </row>
    <row r="71">
      <c r="A71" s="3" t="n"/>
      <c r="B71" s="10" t="n"/>
      <c r="C71" s="3" t="n"/>
      <c r="D71" s="10" t="n"/>
      <c r="E71" s="24" t="n"/>
      <c r="F71" s="6" t="n"/>
      <c r="G71" s="3" t="n"/>
    </row>
    <row r="72">
      <c r="A72" s="3" t="n"/>
      <c r="B72" s="10" t="n"/>
      <c r="C72" s="3" t="n"/>
      <c r="D72" s="10" t="n"/>
      <c r="E72" s="24" t="n"/>
      <c r="F72" s="6" t="n"/>
      <c r="G72" s="3" t="n"/>
    </row>
    <row r="73">
      <c r="A73" s="3" t="n"/>
      <c r="B73" s="10" t="n"/>
      <c r="C73" s="3" t="n"/>
      <c r="D73" s="10" t="n"/>
      <c r="E73" s="24" t="n"/>
      <c r="F73" s="6" t="n"/>
      <c r="G73" s="3" t="n"/>
    </row>
    <row r="74">
      <c r="A74" s="3" t="n"/>
      <c r="B74" s="10" t="n"/>
      <c r="C74" s="3" t="n"/>
      <c r="D74" s="10" t="n"/>
      <c r="E74" s="24" t="n"/>
      <c r="F74" s="6" t="n"/>
      <c r="G74" s="3" t="n"/>
    </row>
    <row r="75">
      <c r="A75" s="3" t="n"/>
      <c r="B75" s="10" t="n"/>
      <c r="C75" s="3" t="n"/>
      <c r="D75" s="10" t="n"/>
      <c r="E75" s="24" t="n"/>
      <c r="F75" s="6" t="n"/>
      <c r="G75" s="3" t="n"/>
    </row>
    <row r="76">
      <c r="A76" s="3" t="n"/>
      <c r="B76" s="10" t="n"/>
      <c r="C76" s="3" t="n"/>
      <c r="D76" s="10" t="n"/>
      <c r="E76" s="24" t="n"/>
      <c r="F76" s="6" t="n"/>
      <c r="G76" s="3" t="n"/>
    </row>
    <row r="77">
      <c r="A77" s="3" t="n"/>
      <c r="B77" s="10" t="n"/>
      <c r="C77" s="3" t="n"/>
      <c r="D77" s="10" t="n"/>
      <c r="E77" s="24" t="n"/>
      <c r="F77" s="6" t="n"/>
      <c r="G77" s="3" t="n"/>
    </row>
    <row r="78">
      <c r="A78" s="3" t="n"/>
      <c r="B78" s="10" t="n"/>
      <c r="C78" s="3" t="n"/>
      <c r="D78" s="10" t="n"/>
      <c r="E78" s="24" t="n"/>
      <c r="F78" s="6" t="n"/>
      <c r="G78" s="3" t="n"/>
    </row>
    <row r="79">
      <c r="A79" s="3" t="n"/>
      <c r="B79" s="10" t="n"/>
      <c r="C79" s="3" t="n"/>
      <c r="D79" s="10" t="n"/>
      <c r="E79" s="24" t="n"/>
      <c r="F79" s="6" t="n"/>
      <c r="G79" s="3" t="n"/>
    </row>
    <row r="80">
      <c r="A80" s="3" t="n"/>
      <c r="B80" s="10" t="n"/>
      <c r="C80" s="3" t="n"/>
      <c r="D80" s="10" t="n"/>
      <c r="E80" s="24" t="n"/>
      <c r="F80" s="6" t="n"/>
      <c r="G80" s="3" t="n"/>
    </row>
    <row r="81">
      <c r="A81" s="3" t="n"/>
      <c r="B81" s="10" t="n"/>
      <c r="C81" s="3" t="n"/>
      <c r="D81" s="10" t="n"/>
      <c r="E81" s="24" t="n"/>
      <c r="F81" s="6" t="n"/>
      <c r="G81" s="3" t="n"/>
    </row>
    <row r="82">
      <c r="A82" s="3" t="n"/>
      <c r="B82" s="10" t="n"/>
      <c r="C82" s="3" t="n"/>
      <c r="D82" s="10" t="n"/>
      <c r="E82" s="24" t="n"/>
      <c r="F82" s="6" t="n"/>
      <c r="G82" s="3" t="n"/>
    </row>
    <row r="83">
      <c r="A83" s="3" t="n"/>
      <c r="B83" s="10" t="n"/>
      <c r="C83" s="3" t="n"/>
      <c r="D83" s="10" t="n"/>
      <c r="E83" s="24" t="n"/>
      <c r="F83" s="6" t="n"/>
      <c r="G83" s="3" t="n"/>
    </row>
    <row r="84">
      <c r="A84" s="3" t="n"/>
      <c r="B84" s="10" t="n"/>
      <c r="C84" s="3" t="n"/>
      <c r="D84" s="10" t="n"/>
      <c r="E84" s="24" t="n"/>
      <c r="F84" s="6" t="n"/>
      <c r="G84" s="3" t="n"/>
    </row>
    <row r="85">
      <c r="A85" s="3" t="n"/>
      <c r="B85" s="10" t="n"/>
      <c r="C85" s="3" t="n"/>
      <c r="D85" s="10" t="n"/>
      <c r="E85" s="24" t="n"/>
      <c r="F85" s="6" t="n"/>
      <c r="G85" s="3" t="n"/>
    </row>
    <row r="86">
      <c r="A86" s="3" t="n"/>
      <c r="B86" s="10" t="n"/>
      <c r="C86" s="3" t="n"/>
      <c r="D86" s="10" t="n"/>
      <c r="E86" s="24" t="n"/>
      <c r="F86" s="6" t="n"/>
      <c r="G86" s="3" t="n"/>
    </row>
    <row r="87">
      <c r="A87" s="3" t="n"/>
      <c r="B87" s="10" t="n"/>
      <c r="C87" s="3" t="n"/>
      <c r="D87" s="10" t="n"/>
      <c r="E87" s="24" t="n"/>
      <c r="F87" s="6" t="n"/>
      <c r="G87" s="3" t="n"/>
    </row>
    <row r="88">
      <c r="A88" s="3" t="n"/>
      <c r="B88" s="10" t="n"/>
      <c r="C88" s="3" t="n"/>
      <c r="D88" s="10" t="n"/>
      <c r="E88" s="24" t="n"/>
      <c r="F88" s="6" t="n"/>
      <c r="G88" s="3" t="n"/>
    </row>
    <row r="89">
      <c r="A89" s="3" t="n"/>
      <c r="B89" s="10" t="n"/>
      <c r="C89" s="3" t="n"/>
      <c r="D89" s="10" t="n"/>
      <c r="E89" s="24" t="n"/>
      <c r="F89" s="6" t="n"/>
      <c r="G89" s="3" t="n"/>
    </row>
    <row r="90">
      <c r="A90" s="3" t="n"/>
      <c r="B90" s="10" t="n"/>
      <c r="C90" s="3" t="n"/>
      <c r="D90" s="10" t="n"/>
      <c r="E90" s="24" t="n"/>
      <c r="F90" s="6" t="n"/>
      <c r="G90" s="3" t="n"/>
    </row>
    <row r="91">
      <c r="A91" s="3" t="n"/>
      <c r="B91" s="10" t="n"/>
      <c r="C91" s="3" t="n"/>
      <c r="D91" s="10" t="n"/>
      <c r="E91" s="24" t="n"/>
      <c r="F91" s="6" t="n"/>
      <c r="G91" s="3" t="n"/>
    </row>
    <row r="92">
      <c r="A92" s="3" t="n"/>
      <c r="B92" s="10" t="n"/>
      <c r="C92" s="3" t="n"/>
      <c r="D92" s="10" t="n"/>
      <c r="E92" s="24" t="n"/>
      <c r="F92" s="6" t="n"/>
      <c r="G92" s="3" t="n"/>
    </row>
    <row r="93">
      <c r="A93" s="3" t="n"/>
      <c r="B93" s="10" t="n"/>
      <c r="C93" s="3" t="n"/>
      <c r="D93" s="10" t="n"/>
      <c r="E93" s="24" t="n"/>
      <c r="F93" s="6" t="n"/>
      <c r="G93" s="3" t="n"/>
    </row>
    <row r="94">
      <c r="A94" s="3" t="n"/>
      <c r="B94" s="10" t="n"/>
      <c r="C94" s="3" t="n"/>
      <c r="D94" s="10" t="n"/>
      <c r="E94" s="24" t="n"/>
      <c r="F94" s="6" t="n"/>
      <c r="G94" s="3" t="n"/>
    </row>
    <row r="95">
      <c r="A95" s="3" t="n"/>
      <c r="B95" s="10" t="n"/>
      <c r="C95" s="3" t="n"/>
      <c r="D95" s="10" t="n"/>
      <c r="E95" s="24" t="n"/>
      <c r="F95" s="6" t="n"/>
      <c r="G95" s="3" t="n"/>
    </row>
    <row r="96">
      <c r="A96" s="3" t="n"/>
      <c r="B96" s="10" t="n"/>
      <c r="C96" s="3" t="n"/>
      <c r="D96" s="10" t="n"/>
      <c r="E96" s="24" t="n"/>
      <c r="F96" s="6" t="n"/>
      <c r="G96" s="3" t="n"/>
    </row>
    <row r="97">
      <c r="A97" s="3" t="n"/>
      <c r="B97" s="10" t="n"/>
      <c r="C97" s="3" t="n"/>
      <c r="D97" s="10" t="n"/>
      <c r="E97" s="24" t="n"/>
      <c r="F97" s="6" t="n"/>
      <c r="G97" s="3" t="n"/>
    </row>
    <row r="98">
      <c r="A98" s="3" t="n"/>
      <c r="B98" s="10" t="n"/>
      <c r="C98" s="3" t="n"/>
      <c r="D98" s="10" t="n"/>
      <c r="E98" s="24" t="n"/>
      <c r="F98" s="6" t="n"/>
      <c r="G98" s="3" t="n"/>
    </row>
    <row r="99">
      <c r="A99" s="3" t="n"/>
      <c r="B99" s="10" t="n"/>
      <c r="C99" s="3" t="n"/>
      <c r="D99" s="10" t="n"/>
      <c r="E99" s="24" t="n"/>
      <c r="F99" s="6" t="n"/>
      <c r="G99" s="3" t="n"/>
    </row>
    <row r="100">
      <c r="A100" s="3" t="n"/>
      <c r="B100" s="10" t="n"/>
      <c r="C100" s="3" t="n"/>
      <c r="D100" s="10" t="n"/>
      <c r="E100" s="24" t="n"/>
      <c r="F100" s="6" t="n"/>
      <c r="G100" s="3" t="n"/>
    </row>
    <row r="101">
      <c r="A101" s="3" t="n"/>
      <c r="B101" s="10" t="n"/>
      <c r="C101" s="3" t="n"/>
      <c r="D101" s="10" t="n"/>
      <c r="E101" s="24" t="n"/>
      <c r="F101" s="6" t="n"/>
      <c r="G101" s="3" t="n"/>
    </row>
  </sheetData>
  <autoFilter ref="A1:G101"/>
  <conditionalFormatting sqref="G2:G101">
    <cfRule type="expression" priority="1" dxfId="1" stopIfTrue="1">
      <formula>$G2="Sim"</formula>
    </cfRule>
    <cfRule type="expression" priority="2" dxfId="0" stopIfTrue="1">
      <formula>$G2="Não"</formula>
    </cfRule>
  </conditionalFormatting>
  <dataValidations count="2">
    <dataValidation sqref="E2:F101" showErrorMessage="1" showInputMessage="1" allowBlank="1" type="decimal" operator="greaterThanOrEqual">
      <formula1>0</formula1>
    </dataValidation>
    <dataValidation sqref="G2:G101" showErrorMessage="1" showInputMessage="1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27" customWidth="1" min="3" max="3"/>
    <col width="27" customWidth="1" min="4" max="4"/>
    <col width="14" customWidth="1" min="5" max="5"/>
    <col width="18" customWidth="1" min="6" max="6"/>
    <col width="18" customWidth="1" min="7" max="7"/>
    <col width="4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 ht="28" customHeight="1">
      <c r="A1" s="17" t="inlineStr">
        <is>
          <t>Resumo da Produção Diária</t>
        </is>
      </c>
      <c r="B1" s="25" t="n"/>
      <c r="C1" s="25" t="n"/>
      <c r="D1" s="25" t="n"/>
      <c r="E1" s="25" t="n"/>
      <c r="F1" s="25" t="n"/>
      <c r="G1" s="26" t="n"/>
    </row>
    <row r="2"/>
    <row r="3">
      <c r="A3" s="18" t="inlineStr">
        <is>
          <t>Indicador</t>
        </is>
      </c>
      <c r="B3" s="18" t="inlineStr">
        <is>
          <t>Valor</t>
        </is>
      </c>
    </row>
    <row r="4">
      <c r="A4" s="4" t="inlineStr">
        <is>
          <t>Total planejado</t>
        </is>
      </c>
      <c r="B4" s="7">
        <f>SUM('Produção Diária'!E2:E101)</f>
        <v/>
      </c>
    </row>
    <row r="5">
      <c r="A5" s="11" t="inlineStr">
        <is>
          <t>Total produzido</t>
        </is>
      </c>
      <c r="B5" s="13">
        <f>SUM('Produção Diária'!F2:F101)</f>
        <v/>
      </c>
    </row>
    <row r="6">
      <c r="A6" s="4" t="inlineStr">
        <is>
          <t>Total aprovado</t>
        </is>
      </c>
      <c r="B6" s="7">
        <f>SUM('Produção Diária'!G2:G101)</f>
        <v/>
      </c>
    </row>
    <row r="7">
      <c r="A7" s="11" t="inlineStr">
        <is>
          <t>Total de perdas</t>
        </is>
      </c>
      <c r="B7" s="13">
        <f>SUM('Produção Diária'!H2:H101)</f>
        <v/>
      </c>
    </row>
    <row r="8">
      <c r="A8" s="4" t="inlineStr">
        <is>
          <t>Custo total da produção aprovada</t>
        </is>
      </c>
      <c r="B8" s="20">
        <f>SUM('Produção Diária'!J2:J101)</f>
        <v/>
      </c>
    </row>
    <row r="9">
      <c r="A9" s="11" t="inlineStr">
        <is>
          <t>Produção média por registro</t>
        </is>
      </c>
      <c r="B9" s="13">
        <f>IFERROR(AVERAGE('Produção Diária'!F2:F101),0)</f>
        <v/>
      </c>
    </row>
    <row r="10">
      <c r="A10" s="4" t="inlineStr">
        <is>
          <t>Registros com ação necessária</t>
        </is>
      </c>
      <c r="B10" s="7">
        <f>COUNTIF('Produção Diária'!M2:M101,"Ação necessária")</f>
        <v/>
      </c>
    </row>
    <row r="11">
      <c r="A11" s="11" t="inlineStr">
        <is>
          <t>Aproveitamento geral</t>
        </is>
      </c>
      <c r="B11" s="23">
        <f>IFERROR(SUM('Produção Diária'!G2:G101)/SUM('Produção Diária'!F2:F101),0)</f>
        <v/>
      </c>
    </row>
    <row r="12"/>
    <row r="13"/>
    <row r="14">
      <c r="A14" s="1" t="inlineStr">
        <is>
          <t>Código</t>
        </is>
      </c>
      <c r="B14" s="1" t="inlineStr">
        <is>
          <t>Produto</t>
        </is>
      </c>
      <c r="C14" s="1" t="inlineStr">
        <is>
          <t>Quantidade produzida</t>
        </is>
      </c>
      <c r="D14" s="1" t="inlineStr">
        <is>
          <t>Quantidade aprovada</t>
        </is>
      </c>
      <c r="E14" s="1" t="inlineStr">
        <is>
          <t>Perdas</t>
        </is>
      </c>
      <c r="F14" s="1" t="inlineStr">
        <is>
          <t>Custo total</t>
        </is>
      </c>
      <c r="G14" s="1" t="inlineStr">
        <is>
          <t>Aproveitamento</t>
        </is>
      </c>
    </row>
    <row r="15">
      <c r="A15" s="5" t="inlineStr">
        <is>
          <t>P001</t>
        </is>
      </c>
      <c r="B15" s="4">
        <f>IFERROR(VLOOKUP(A15,'Cadastro de Produtos'!$A$2:$E$101,2,FALSE),"")</f>
        <v/>
      </c>
      <c r="C15" s="7">
        <f>SUMIF('Produção Diária'!$B$2:$B$101,A15,'Produção Diária'!$F$2:$F$101)</f>
        <v/>
      </c>
      <c r="D15" s="7">
        <f>SUMIF('Produção Diária'!$B$2:$B$101,A15,'Produção Diária'!$G$2:$G$101)</f>
        <v/>
      </c>
      <c r="E15" s="7">
        <f>SUMIF('Produção Diária'!$B$2:$B$101,A15,'Produção Diária'!$H$2:$H$101)</f>
        <v/>
      </c>
      <c r="F15" s="20">
        <f>SUMIF('Produção Diária'!$B$2:$B$101,A15,'Produção Diária'!$J$2:$J$101)</f>
        <v/>
      </c>
      <c r="G15" s="21">
        <f>IFERROR(D15/C15,0)</f>
        <v/>
      </c>
    </row>
    <row r="16">
      <c r="A16" s="12" t="inlineStr">
        <is>
          <t>P002</t>
        </is>
      </c>
      <c r="B16" s="11">
        <f>IFERROR(VLOOKUP(A16,'Cadastro de Produtos'!$A$2:$E$101,2,FALSE),"")</f>
        <v/>
      </c>
      <c r="C16" s="13">
        <f>SUMIF('Produção Diária'!$B$2:$B$101,A16,'Produção Diária'!$F$2:$F$101)</f>
        <v/>
      </c>
      <c r="D16" s="13">
        <f>SUMIF('Produção Diária'!$B$2:$B$101,A16,'Produção Diária'!$G$2:$G$101)</f>
        <v/>
      </c>
      <c r="E16" s="13">
        <f>SUMIF('Produção Diária'!$B$2:$B$101,A16,'Produção Diária'!$H$2:$H$101)</f>
        <v/>
      </c>
      <c r="F16" s="22">
        <f>SUMIF('Produção Diária'!$B$2:$B$101,A16,'Produção Diária'!$J$2:$J$101)</f>
        <v/>
      </c>
      <c r="G16" s="23">
        <f>IFERROR(D16/C16,0)</f>
        <v/>
      </c>
    </row>
    <row r="17">
      <c r="A17" s="5" t="inlineStr">
        <is>
          <t>P003</t>
        </is>
      </c>
      <c r="B17" s="4">
        <f>IFERROR(VLOOKUP(A17,'Cadastro de Produtos'!$A$2:$E$101,2,FALSE),"")</f>
        <v/>
      </c>
      <c r="C17" s="7">
        <f>SUMIF('Produção Diária'!$B$2:$B$101,A17,'Produção Diária'!$F$2:$F$101)</f>
        <v/>
      </c>
      <c r="D17" s="7">
        <f>SUMIF('Produção Diária'!$B$2:$B$101,A17,'Produção Diária'!$G$2:$G$101)</f>
        <v/>
      </c>
      <c r="E17" s="7">
        <f>SUMIF('Produção Diária'!$B$2:$B$101,A17,'Produção Diária'!$H$2:$H$101)</f>
        <v/>
      </c>
      <c r="F17" s="20">
        <f>SUMIF('Produção Diária'!$B$2:$B$101,A17,'Produção Diária'!$J$2:$J$101)</f>
        <v/>
      </c>
      <c r="G17" s="21">
        <f>IFERROR(D17/C17,0)</f>
        <v/>
      </c>
    </row>
    <row r="18">
      <c r="A18" s="12" t="inlineStr">
        <is>
          <t>P004</t>
        </is>
      </c>
      <c r="B18" s="11">
        <f>IFERROR(VLOOKUP(A18,'Cadastro de Produtos'!$A$2:$E$101,2,FALSE),"")</f>
        <v/>
      </c>
      <c r="C18" s="13">
        <f>SUMIF('Produção Diária'!$B$2:$B$101,A18,'Produção Diária'!$F$2:$F$101)</f>
        <v/>
      </c>
      <c r="D18" s="13">
        <f>SUMIF('Produção Diária'!$B$2:$B$101,A18,'Produção Diária'!$G$2:$G$101)</f>
        <v/>
      </c>
      <c r="E18" s="13">
        <f>SUMIF('Produção Diária'!$B$2:$B$101,A18,'Produção Diária'!$H$2:$H$101)</f>
        <v/>
      </c>
      <c r="F18" s="22">
        <f>SUMIF('Produção Diária'!$B$2:$B$101,A18,'Produção Diária'!$J$2:$J$101)</f>
        <v/>
      </c>
      <c r="G18" s="23">
        <f>IFERROR(D18/C18,0)</f>
        <v/>
      </c>
    </row>
    <row r="19">
      <c r="A19" s="5" t="inlineStr">
        <is>
          <t>P005</t>
        </is>
      </c>
      <c r="B19" s="4">
        <f>IFERROR(VLOOKUP(A19,'Cadastro de Produtos'!$A$2:$E$101,2,FALSE),"")</f>
        <v/>
      </c>
      <c r="C19" s="7">
        <f>SUMIF('Produção Diária'!$B$2:$B$101,A19,'Produção Diária'!$F$2:$F$101)</f>
        <v/>
      </c>
      <c r="D19" s="7">
        <f>SUMIF('Produção Diária'!$B$2:$B$101,A19,'Produção Diária'!$G$2:$G$101)</f>
        <v/>
      </c>
      <c r="E19" s="7">
        <f>SUMIF('Produção Diária'!$B$2:$B$101,A19,'Produção Diária'!$H$2:$H$101)</f>
        <v/>
      </c>
      <c r="F19" s="20">
        <f>SUMIF('Produção Diária'!$B$2:$B$101,A19,'Produção Diária'!$J$2:$J$101)</f>
        <v/>
      </c>
      <c r="G19" s="21">
        <f>IFERROR(D19/C19,0)</f>
        <v/>
      </c>
    </row>
    <row r="20">
      <c r="A20" s="12" t="inlineStr">
        <is>
          <t>P006</t>
        </is>
      </c>
      <c r="B20" s="11">
        <f>IFERROR(VLOOKUP(A20,'Cadastro de Produtos'!$A$2:$E$101,2,FALSE),"")</f>
        <v/>
      </c>
      <c r="C20" s="13">
        <f>SUMIF('Produção Diária'!$B$2:$B$101,A20,'Produção Diária'!$F$2:$F$101)</f>
        <v/>
      </c>
      <c r="D20" s="13">
        <f>SUMIF('Produção Diária'!$B$2:$B$101,A20,'Produção Diária'!$G$2:$G$101)</f>
        <v/>
      </c>
      <c r="E20" s="13">
        <f>SUMIF('Produção Diária'!$B$2:$B$101,A20,'Produção Diária'!$H$2:$H$101)</f>
        <v/>
      </c>
      <c r="F20" s="22">
        <f>SUMIF('Produção Diária'!$B$2:$B$101,A20,'Produção Diária'!$J$2:$J$101)</f>
        <v/>
      </c>
      <c r="G20" s="23">
        <f>IFERROR(D20/C20,0)</f>
        <v/>
      </c>
    </row>
    <row r="21">
      <c r="A21" s="5" t="inlineStr">
        <is>
          <t>P007</t>
        </is>
      </c>
      <c r="B21" s="4">
        <f>IFERROR(VLOOKUP(A21,'Cadastro de Produtos'!$A$2:$E$101,2,FALSE),"")</f>
        <v/>
      </c>
      <c r="C21" s="7">
        <f>SUMIF('Produção Diária'!$B$2:$B$101,A21,'Produção Diária'!$F$2:$F$101)</f>
        <v/>
      </c>
      <c r="D21" s="7">
        <f>SUMIF('Produção Diária'!$B$2:$B$101,A21,'Produção Diária'!$G$2:$G$101)</f>
        <v/>
      </c>
      <c r="E21" s="7">
        <f>SUMIF('Produção Diária'!$B$2:$B$101,A21,'Produção Diária'!$H$2:$H$101)</f>
        <v/>
      </c>
      <c r="F21" s="20">
        <f>SUMIF('Produção Diária'!$B$2:$B$101,A21,'Produção Diária'!$J$2:$J$101)</f>
        <v/>
      </c>
      <c r="G21" s="21">
        <f>IFERROR(D21/C21,0)</f>
        <v/>
      </c>
    </row>
    <row r="22">
      <c r="A22" s="12" t="inlineStr">
        <is>
          <t>P008</t>
        </is>
      </c>
      <c r="B22" s="11">
        <f>IFERROR(VLOOKUP(A22,'Cadastro de Produtos'!$A$2:$E$101,2,FALSE),"")</f>
        <v/>
      </c>
      <c r="C22" s="13">
        <f>SUMIF('Produção Diária'!$B$2:$B$101,A22,'Produção Diária'!$F$2:$F$101)</f>
        <v/>
      </c>
      <c r="D22" s="13">
        <f>SUMIF('Produção Diária'!$B$2:$B$101,A22,'Produção Diária'!$G$2:$G$101)</f>
        <v/>
      </c>
      <c r="E22" s="13">
        <f>SUMIF('Produção Diária'!$B$2:$B$101,A22,'Produção Diária'!$H$2:$H$101)</f>
        <v/>
      </c>
      <c r="F22" s="22">
        <f>SUMIF('Produção Diária'!$B$2:$B$101,A22,'Produção Diária'!$J$2:$J$101)</f>
        <v/>
      </c>
      <c r="G22" s="23">
        <f>IFERROR(D22/C22,0)</f>
        <v/>
      </c>
    </row>
    <row r="23">
      <c r="A23" s="5" t="inlineStr">
        <is>
          <t>P009</t>
        </is>
      </c>
      <c r="B23" s="4">
        <f>IFERROR(VLOOKUP(A23,'Cadastro de Produtos'!$A$2:$E$101,2,FALSE),"")</f>
        <v/>
      </c>
      <c r="C23" s="7">
        <f>SUMIF('Produção Diária'!$B$2:$B$101,A23,'Produção Diária'!$F$2:$F$101)</f>
        <v/>
      </c>
      <c r="D23" s="7">
        <f>SUMIF('Produção Diária'!$B$2:$B$101,A23,'Produção Diária'!$G$2:$G$101)</f>
        <v/>
      </c>
      <c r="E23" s="7">
        <f>SUMIF('Produção Diária'!$B$2:$B$101,A23,'Produção Diária'!$H$2:$H$101)</f>
        <v/>
      </c>
      <c r="F23" s="20">
        <f>SUMIF('Produção Diária'!$B$2:$B$101,A23,'Produção Diária'!$J$2:$J$101)</f>
        <v/>
      </c>
      <c r="G23" s="21">
        <f>IFERROR(D23/C23,0)</f>
        <v/>
      </c>
    </row>
    <row r="24">
      <c r="A24" s="12" t="inlineStr">
        <is>
          <t>P010</t>
        </is>
      </c>
      <c r="B24" s="11">
        <f>IFERROR(VLOOKUP(A24,'Cadastro de Produtos'!$A$2:$E$101,2,FALSE),"")</f>
        <v/>
      </c>
      <c r="C24" s="13">
        <f>SUMIF('Produção Diária'!$B$2:$B$101,A24,'Produção Diária'!$F$2:$F$101)</f>
        <v/>
      </c>
      <c r="D24" s="13">
        <f>SUMIF('Produção Diária'!$B$2:$B$101,A24,'Produção Diária'!$G$2:$G$101)</f>
        <v/>
      </c>
      <c r="E24" s="13">
        <f>SUMIF('Produção Diária'!$B$2:$B$101,A24,'Produção Diária'!$H$2:$H$101)</f>
        <v/>
      </c>
      <c r="F24" s="22">
        <f>SUMIF('Produção Diária'!$B$2:$B$101,A24,'Produção Diária'!$J$2:$J$101)</f>
        <v/>
      </c>
      <c r="G24" s="23">
        <f>IFERROR(D24/C24,0)</f>
        <v/>
      </c>
    </row>
  </sheetData>
  <autoFilter ref="A14:G24"/>
  <mergeCells count="1">
    <mergeCell ref="A1:G1"/>
  </mergeCells>
  <conditionalFormatting sqref="B4:B9">
    <cfRule type="expression" priority="1" dxfId="1" stopIfTrue="1">
      <formula>B4&gt;0</formula>
    </cfRule>
  </conditionalFormatting>
  <conditionalFormatting sqref="B10">
    <cfRule type="expression" priority="2" dxfId="0" stopIfTrue="1">
      <formula>B10&gt;0</formula>
    </cfRule>
  </conditionalFormatting>
  <conditionalFormatting sqref="B11">
    <cfRule type="expression" priority="3" dxfId="1" stopIfTrue="1">
      <formula>B11&gt;=0.98</formula>
    </cfRule>
  </conditionalFormatting>
  <conditionalFormatting sqref="E15:E24">
    <cfRule type="expression" priority="4" dxfId="0" stopIfTrue="1">
      <formula>E15&gt;0</formula>
    </cfRule>
  </conditionalFormatting>
  <conditionalFormatting sqref="G15:G24">
    <cfRule type="expression" priority="5" dxfId="1" stopIfTrue="1">
      <formula>G15&gt;=0.98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2026-09-06T18:42:33Z</dcterms:created>
  <dcterms:modified xmlns:dcterms="http://purl.org/dc/terms/" xmlns:xsi="http://www.w3.org/2001/XMLSchema-instance" xsi:type="dcterms:W3CDTF">2026-09-06T18:42:33Z</dcterms:modified>
</cp:coreProperties>
</file>