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ção Financeira" sheetId="1" state="visible" r:id="rId1"/>
    <sheet xmlns:r="http://schemas.openxmlformats.org/officeDocument/2006/relationships" name="Premissas" sheetId="2" state="visible" r:id="rId2"/>
    <sheet xmlns:r="http://schemas.openxmlformats.org/officeDocument/2006/relationships" name="Lançamentos Base" sheetId="3" state="visible" r:id="rId3"/>
  </sheets>
  <definedNames>
    <definedName name="_xlnm._FilterDatabase" localSheetId="0" hidden="1">'Projeção Financeira'!$A$5:$J$15</definedName>
    <definedName name="_xlnm._FilterDatabase" localSheetId="2" hidden="1">'Lançamentos Base'!$A$5:$J$105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R$ #.##0,00"/>
    <numFmt numFmtId="165" formatCode="MM/AAAA"/>
    <numFmt numFmtId="166" formatCode="0,00%"/>
    <numFmt numFmtId="167" formatCode="DD/MM/AAAA"/>
    <numFmt numFmtId="168" formatCode="MM/YYYY"/>
    <numFmt numFmtId="169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i val="1"/>
      <color rgb="00374151"/>
      <sz val="10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14B8A6"/>
      </patternFill>
    </fill>
    <fill>
      <patternFill patternType="solid">
        <fgColor rgb="00FFFFFF"/>
      </patternFill>
    </fill>
    <fill>
      <patternFill patternType="solid">
        <fgColor rgb="00F0FDFA"/>
      </patternFill>
    </fill>
    <fill>
      <patternFill patternType="solid">
        <fgColor rgb="00FFFBEB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4" fontId="3" fillId="3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 wrapText="1"/>
    </xf>
    <xf numFmtId="0" fontId="2" fillId="3" borderId="1" pivotButton="0" quotePrefix="0" xfId="0"/>
    <xf numFmtId="0" fontId="4" fillId="5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167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8" fontId="4" fillId="5" borderId="1" applyAlignment="1" pivotButton="0" quotePrefix="0" xfId="0">
      <alignment horizontal="center" vertical="center"/>
    </xf>
    <xf numFmtId="166" fontId="4" fillId="5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right" vertical="center"/>
    </xf>
    <xf numFmtId="169" fontId="4" fillId="6" borderId="1" applyAlignment="1" pivotButton="0" quotePrefix="0" xfId="0">
      <alignment horizontal="center" vertical="center"/>
    </xf>
    <xf numFmtId="168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1"/>
      </font>
      <fill>
        <patternFill patternType="solid">
          <fgColor rgb="0022C55E"/>
        </patternFill>
      </fill>
    </dxf>
    <dxf>
      <font>
        <name val="Calibri"/>
        <b val="1"/>
        <color rgb="00FFFFFF"/>
        <sz val="11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Receitas, saídas e resultado mensal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'Projeção Financeira'!B5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'Projeção Financeira'!$A$6:$A$15</f>
            </numRef>
          </cat>
          <val>
            <numRef>
              <f>'Projeção Financeira'!$B$6:$B$15</f>
            </numRef>
          </val>
        </ser>
        <ser>
          <idx val="1"/>
          <order val="1"/>
          <tx>
            <strRef>
              <f>'Projeção Financeira'!F5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'Projeção Financeira'!$A$6:$A$15</f>
            </numRef>
          </cat>
          <val>
            <numRef>
              <f>'Projeção Financeira'!$F$6:$F$15</f>
            </numRef>
          </val>
        </ser>
        <ser>
          <idx val="2"/>
          <order val="2"/>
          <tx>
            <strRef>
              <f>'Projeção Financeira'!G5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'Projeção Financeira'!$A$6:$A$15</f>
            </numRef>
          </cat>
          <val>
            <numRef>
              <f>'Projeção Financeira'!$G$6:$G$15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em R$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5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22" customWidth="1" min="3" max="3"/>
    <col width="25" customWidth="1" min="4" max="4"/>
    <col width="16" customWidth="1" min="5" max="5"/>
    <col width="18" customWidth="1" min="6" max="6"/>
    <col width="18" customWidth="1" min="7" max="7"/>
    <col width="18" customWidth="1" min="8" max="8"/>
    <col width="18" customWidth="1" min="9" max="9"/>
    <col width="27" customWidth="1" min="10" max="10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</cols>
  <sheetData>
    <row r="1" ht="28" customHeight="1">
      <c r="A1" s="1" t="inlineStr">
        <is>
          <t>Projeção Financeira — MEI, Simples Nacional e Pequenos Negócios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9" t="n"/>
    </row>
    <row r="2">
      <c r="A2" s="2" t="inlineStr">
        <is>
          <t>Período projetado: setembro/2026 a junho/2027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>
      <c r="A3" s="4" t="inlineStr">
        <is>
          <t>Saldo inicial</t>
        </is>
      </c>
      <c r="B3" s="4" t="inlineStr">
        <is>
          <t>Receita média mensal</t>
        </is>
      </c>
      <c r="C3" s="4" t="inlineStr">
        <is>
          <t>Resultado acumulado</t>
        </is>
      </c>
      <c r="D3" s="4" t="inlineStr">
        <is>
          <t>Maior receita mensal</t>
        </is>
      </c>
      <c r="E3" s="4" t="inlineStr">
        <is>
          <t>Meses com resultado negativo</t>
        </is>
      </c>
      <c r="F3" s="4" t="inlineStr">
        <is>
          <t>Ponto de atenção da projeção</t>
        </is>
      </c>
    </row>
    <row r="4">
      <c r="A4" s="5">
        <f>'Premissas'!$B$4</f>
        <v/>
      </c>
      <c r="B4" s="5">
        <f>IFERROR(AVERAGE(B6:B15),0)</f>
        <v/>
      </c>
      <c r="C4" s="5">
        <f>SUM(G6:G15)</f>
        <v/>
      </c>
      <c r="D4" s="5">
        <f>IFERROR(MAX(B6:B15),0)</f>
        <v/>
      </c>
      <c r="E4" s="6">
        <f>COUNTIF(G6:G15,"&lt;0")</f>
        <v/>
      </c>
      <c r="F4" s="6">
        <f>IF(IFERROR(MIN(H6:H15),0)&lt;'Premissas'!$B$7,"Saldo abaixo da reserva","Projeção dentro da reserva")</f>
        <v/>
      </c>
    </row>
    <row r="5">
      <c r="A5" s="4" t="inlineStr">
        <is>
          <t>Mês</t>
        </is>
      </c>
      <c r="B5" s="4" t="inlineStr">
        <is>
          <t>Receitas projetadas</t>
        </is>
      </c>
      <c r="C5" s="4" t="inlineStr">
        <is>
          <t>Despesas operacionais</t>
        </is>
      </c>
      <c r="D5" s="4" t="inlineStr">
        <is>
          <t>DAS/impostos provisionados</t>
        </is>
      </c>
      <c r="E5" s="4" t="inlineStr">
        <is>
          <t>Investimentos</t>
        </is>
      </c>
      <c r="F5" s="4" t="inlineStr">
        <is>
          <t>Total de saídas</t>
        </is>
      </c>
      <c r="G5" s="4" t="inlineStr">
        <is>
          <t>Resultado mensal</t>
        </is>
      </c>
      <c r="H5" s="4" t="inlineStr">
        <is>
          <t>Saldo acumulado</t>
        </is>
      </c>
      <c r="I5" s="4" t="inlineStr">
        <is>
          <t>Margem operacional</t>
        </is>
      </c>
      <c r="J5" s="4" t="inlineStr">
        <is>
          <t>Situação</t>
        </is>
      </c>
    </row>
    <row r="6">
      <c r="A6" s="30" t="n">
        <v>46266</v>
      </c>
      <c r="B6" s="8">
        <f>SUMIF('Lançamentos Base'!$B$6:$B$105,A6,'Lançamentos Base'!$F$6:$F$105)</f>
        <v/>
      </c>
      <c r="C6" s="8">
        <f>SUMIF('Lançamentos Base'!$B$6:$B$105,A6,'Lançamentos Base'!$G$6:$G$105)</f>
        <v/>
      </c>
      <c r="D6" s="8">
        <f>SUMIF('Lançamentos Base'!$B$6:$B$105,A6,'Lançamentos Base'!$H$6:$H$105)</f>
        <v/>
      </c>
      <c r="E6" s="8">
        <f>SUMIF('Lançamentos Base'!$B$6:$B$105,A6,'Lançamentos Base'!$I$6:$I$105)</f>
        <v/>
      </c>
      <c r="F6" s="8">
        <f>SUM(C6:E6)</f>
        <v/>
      </c>
      <c r="G6" s="8">
        <f>B6-F6</f>
        <v/>
      </c>
      <c r="H6" s="8">
        <f>'Premissas'!$B$4+G6</f>
        <v/>
      </c>
      <c r="I6" s="31">
        <f>IFERROR(G6/B6,0)</f>
        <v/>
      </c>
      <c r="J6" s="10">
        <f>IF(H6&lt;0,"Atenção: saldo negativo",IF(G6&lt;0,"Resultado negativo","Saldo saudável"))</f>
        <v/>
      </c>
    </row>
    <row r="7">
      <c r="A7" s="32" t="n">
        <v>46296</v>
      </c>
      <c r="B7" s="12">
        <f>SUMIF('Lançamentos Base'!$B$6:$B$105,A7,'Lançamentos Base'!$F$6:$F$105)</f>
        <v/>
      </c>
      <c r="C7" s="12">
        <f>SUMIF('Lançamentos Base'!$B$6:$B$105,A7,'Lançamentos Base'!$G$6:$G$105)</f>
        <v/>
      </c>
      <c r="D7" s="12">
        <f>SUMIF('Lançamentos Base'!$B$6:$B$105,A7,'Lançamentos Base'!$H$6:$H$105)</f>
        <v/>
      </c>
      <c r="E7" s="12">
        <f>SUMIF('Lançamentos Base'!$B$6:$B$105,A7,'Lançamentos Base'!$I$6:$I$105)</f>
        <v/>
      </c>
      <c r="F7" s="12">
        <f>SUM(C7:E7)</f>
        <v/>
      </c>
      <c r="G7" s="12">
        <f>B7-F7</f>
        <v/>
      </c>
      <c r="H7" s="12">
        <f>IF(A7="","",H6+G7)</f>
        <v/>
      </c>
      <c r="I7" s="33">
        <f>IFERROR(G7/B7,0)</f>
        <v/>
      </c>
      <c r="J7" s="6">
        <f>IF(H7&lt;0,"Atenção: saldo negativo",IF(G7&lt;0,"Resultado negativo","Saldo saudável"))</f>
        <v/>
      </c>
    </row>
    <row r="8">
      <c r="A8" s="30" t="n">
        <v>46327</v>
      </c>
      <c r="B8" s="8">
        <f>SUMIF('Lançamentos Base'!$B$6:$B$105,A8,'Lançamentos Base'!$F$6:$F$105)</f>
        <v/>
      </c>
      <c r="C8" s="8">
        <f>SUMIF('Lançamentos Base'!$B$6:$B$105,A8,'Lançamentos Base'!$G$6:$G$105)</f>
        <v/>
      </c>
      <c r="D8" s="8">
        <f>SUMIF('Lançamentos Base'!$B$6:$B$105,A8,'Lançamentos Base'!$H$6:$H$105)</f>
        <v/>
      </c>
      <c r="E8" s="8">
        <f>SUMIF('Lançamentos Base'!$B$6:$B$105,A8,'Lançamentos Base'!$I$6:$I$105)</f>
        <v/>
      </c>
      <c r="F8" s="8">
        <f>SUM(C8:E8)</f>
        <v/>
      </c>
      <c r="G8" s="8">
        <f>B8-F8</f>
        <v/>
      </c>
      <c r="H8" s="8">
        <f>IF(A8="","",H7+G8)</f>
        <v/>
      </c>
      <c r="I8" s="31">
        <f>IFERROR(G8/B8,0)</f>
        <v/>
      </c>
      <c r="J8" s="10">
        <f>IF(H8&lt;0,"Atenção: saldo negativo",IF(G8&lt;0,"Resultado negativo","Saldo saudável"))</f>
        <v/>
      </c>
    </row>
    <row r="9">
      <c r="A9" s="32" t="n">
        <v>46357</v>
      </c>
      <c r="B9" s="12">
        <f>SUMIF('Lançamentos Base'!$B$6:$B$105,A9,'Lançamentos Base'!$F$6:$F$105)</f>
        <v/>
      </c>
      <c r="C9" s="12">
        <f>SUMIF('Lançamentos Base'!$B$6:$B$105,A9,'Lançamentos Base'!$G$6:$G$105)</f>
        <v/>
      </c>
      <c r="D9" s="12">
        <f>SUMIF('Lançamentos Base'!$B$6:$B$105,A9,'Lançamentos Base'!$H$6:$H$105)</f>
        <v/>
      </c>
      <c r="E9" s="12">
        <f>SUMIF('Lançamentos Base'!$B$6:$B$105,A9,'Lançamentos Base'!$I$6:$I$105)</f>
        <v/>
      </c>
      <c r="F9" s="12">
        <f>SUM(C9:E9)</f>
        <v/>
      </c>
      <c r="G9" s="12">
        <f>B9-F9</f>
        <v/>
      </c>
      <c r="H9" s="12">
        <f>IF(A9="","",H8+G9)</f>
        <v/>
      </c>
      <c r="I9" s="33">
        <f>IFERROR(G9/B9,0)</f>
        <v/>
      </c>
      <c r="J9" s="6">
        <f>IF(H9&lt;0,"Atenção: saldo negativo",IF(G9&lt;0,"Resultado negativo","Saldo saudável"))</f>
        <v/>
      </c>
    </row>
    <row r="10">
      <c r="A10" s="30" t="n">
        <v>46388</v>
      </c>
      <c r="B10" s="8">
        <f>SUMIF('Lançamentos Base'!$B$6:$B$105,A10,'Lançamentos Base'!$F$6:$F$105)</f>
        <v/>
      </c>
      <c r="C10" s="8">
        <f>SUMIF('Lançamentos Base'!$B$6:$B$105,A10,'Lançamentos Base'!$G$6:$G$105)</f>
        <v/>
      </c>
      <c r="D10" s="8">
        <f>SUMIF('Lançamentos Base'!$B$6:$B$105,A10,'Lançamentos Base'!$H$6:$H$105)</f>
        <v/>
      </c>
      <c r="E10" s="8">
        <f>SUMIF('Lançamentos Base'!$B$6:$B$105,A10,'Lançamentos Base'!$I$6:$I$105)</f>
        <v/>
      </c>
      <c r="F10" s="8">
        <f>SUM(C10:E10)</f>
        <v/>
      </c>
      <c r="G10" s="8">
        <f>B10-F10</f>
        <v/>
      </c>
      <c r="H10" s="8">
        <f>IF(A10="","",H9+G10)</f>
        <v/>
      </c>
      <c r="I10" s="31">
        <f>IFERROR(G10/B10,0)</f>
        <v/>
      </c>
      <c r="J10" s="10">
        <f>IF(H10&lt;0,"Atenção: saldo negativo",IF(G10&lt;0,"Resultado negativo","Saldo saudável"))</f>
        <v/>
      </c>
    </row>
    <row r="11">
      <c r="A11" s="32" t="n">
        <v>46419</v>
      </c>
      <c r="B11" s="12">
        <f>SUMIF('Lançamentos Base'!$B$6:$B$105,A11,'Lançamentos Base'!$F$6:$F$105)</f>
        <v/>
      </c>
      <c r="C11" s="12">
        <f>SUMIF('Lançamentos Base'!$B$6:$B$105,A11,'Lançamentos Base'!$G$6:$G$105)</f>
        <v/>
      </c>
      <c r="D11" s="12">
        <f>SUMIF('Lançamentos Base'!$B$6:$B$105,A11,'Lançamentos Base'!$H$6:$H$105)</f>
        <v/>
      </c>
      <c r="E11" s="12">
        <f>SUMIF('Lançamentos Base'!$B$6:$B$105,A11,'Lançamentos Base'!$I$6:$I$105)</f>
        <v/>
      </c>
      <c r="F11" s="12">
        <f>SUM(C11:E11)</f>
        <v/>
      </c>
      <c r="G11" s="12">
        <f>B11-F11</f>
        <v/>
      </c>
      <c r="H11" s="12">
        <f>IF(A11="","",H10+G11)</f>
        <v/>
      </c>
      <c r="I11" s="33">
        <f>IFERROR(G11/B11,0)</f>
        <v/>
      </c>
      <c r="J11" s="6">
        <f>IF(H11&lt;0,"Atenção: saldo negativo",IF(G11&lt;0,"Resultado negativo","Saldo saudável"))</f>
        <v/>
      </c>
    </row>
    <row r="12">
      <c r="A12" s="30" t="n">
        <v>46447</v>
      </c>
      <c r="B12" s="8">
        <f>SUMIF('Lançamentos Base'!$B$6:$B$105,A12,'Lançamentos Base'!$F$6:$F$105)</f>
        <v/>
      </c>
      <c r="C12" s="8">
        <f>SUMIF('Lançamentos Base'!$B$6:$B$105,A12,'Lançamentos Base'!$G$6:$G$105)</f>
        <v/>
      </c>
      <c r="D12" s="8">
        <f>SUMIF('Lançamentos Base'!$B$6:$B$105,A12,'Lançamentos Base'!$H$6:$H$105)</f>
        <v/>
      </c>
      <c r="E12" s="8">
        <f>SUMIF('Lançamentos Base'!$B$6:$B$105,A12,'Lançamentos Base'!$I$6:$I$105)</f>
        <v/>
      </c>
      <c r="F12" s="8">
        <f>SUM(C12:E12)</f>
        <v/>
      </c>
      <c r="G12" s="8">
        <f>B12-F12</f>
        <v/>
      </c>
      <c r="H12" s="8">
        <f>IF(A12="","",H11+G12)</f>
        <v/>
      </c>
      <c r="I12" s="31">
        <f>IFERROR(G12/B12,0)</f>
        <v/>
      </c>
      <c r="J12" s="10">
        <f>IF(H12&lt;0,"Atenção: saldo negativo",IF(G12&lt;0,"Resultado negativo","Saldo saudável"))</f>
        <v/>
      </c>
    </row>
    <row r="13">
      <c r="A13" s="32" t="n">
        <v>46478</v>
      </c>
      <c r="B13" s="12">
        <f>SUMIF('Lançamentos Base'!$B$6:$B$105,A13,'Lançamentos Base'!$F$6:$F$105)</f>
        <v/>
      </c>
      <c r="C13" s="12">
        <f>SUMIF('Lançamentos Base'!$B$6:$B$105,A13,'Lançamentos Base'!$G$6:$G$105)</f>
        <v/>
      </c>
      <c r="D13" s="12">
        <f>SUMIF('Lançamentos Base'!$B$6:$B$105,A13,'Lançamentos Base'!$H$6:$H$105)</f>
        <v/>
      </c>
      <c r="E13" s="12">
        <f>SUMIF('Lançamentos Base'!$B$6:$B$105,A13,'Lançamentos Base'!$I$6:$I$105)</f>
        <v/>
      </c>
      <c r="F13" s="12">
        <f>SUM(C13:E13)</f>
        <v/>
      </c>
      <c r="G13" s="12">
        <f>B13-F13</f>
        <v/>
      </c>
      <c r="H13" s="12">
        <f>IF(A13="","",H12+G13)</f>
        <v/>
      </c>
      <c r="I13" s="33">
        <f>IFERROR(G13/B13,0)</f>
        <v/>
      </c>
      <c r="J13" s="6">
        <f>IF(H13&lt;0,"Atenção: saldo negativo",IF(G13&lt;0,"Resultado negativo","Saldo saudável"))</f>
        <v/>
      </c>
    </row>
    <row r="14">
      <c r="A14" s="30" t="n">
        <v>46508</v>
      </c>
      <c r="B14" s="8">
        <f>SUMIF('Lançamentos Base'!$B$6:$B$105,A14,'Lançamentos Base'!$F$6:$F$105)</f>
        <v/>
      </c>
      <c r="C14" s="8">
        <f>SUMIF('Lançamentos Base'!$B$6:$B$105,A14,'Lançamentos Base'!$G$6:$G$105)</f>
        <v/>
      </c>
      <c r="D14" s="8">
        <f>SUMIF('Lançamentos Base'!$B$6:$B$105,A14,'Lançamentos Base'!$H$6:$H$105)</f>
        <v/>
      </c>
      <c r="E14" s="8">
        <f>SUMIF('Lançamentos Base'!$B$6:$B$105,A14,'Lançamentos Base'!$I$6:$I$105)</f>
        <v/>
      </c>
      <c r="F14" s="8">
        <f>SUM(C14:E14)</f>
        <v/>
      </c>
      <c r="G14" s="8">
        <f>B14-F14</f>
        <v/>
      </c>
      <c r="H14" s="8">
        <f>IF(A14="","",H13+G14)</f>
        <v/>
      </c>
      <c r="I14" s="31">
        <f>IFERROR(G14/B14,0)</f>
        <v/>
      </c>
      <c r="J14" s="10">
        <f>IF(H14&lt;0,"Atenção: saldo negativo",IF(G14&lt;0,"Resultado negativo","Saldo saudável"))</f>
        <v/>
      </c>
    </row>
    <row r="15">
      <c r="A15" s="32" t="n">
        <v>46539</v>
      </c>
      <c r="B15" s="12">
        <f>SUMIF('Lançamentos Base'!$B$6:$B$105,A15,'Lançamentos Base'!$F$6:$F$105)</f>
        <v/>
      </c>
      <c r="C15" s="12">
        <f>SUMIF('Lançamentos Base'!$B$6:$B$105,A15,'Lançamentos Base'!$G$6:$G$105)</f>
        <v/>
      </c>
      <c r="D15" s="12">
        <f>SUMIF('Lançamentos Base'!$B$6:$B$105,A15,'Lançamentos Base'!$H$6:$H$105)</f>
        <v/>
      </c>
      <c r="E15" s="12">
        <f>SUMIF('Lançamentos Base'!$B$6:$B$105,A15,'Lançamentos Base'!$I$6:$I$105)</f>
        <v/>
      </c>
      <c r="F15" s="12">
        <f>SUM(C15:E15)</f>
        <v/>
      </c>
      <c r="G15" s="12">
        <f>B15-F15</f>
        <v/>
      </c>
      <c r="H15" s="12">
        <f>IF(A15="","",H14+G15)</f>
        <v/>
      </c>
      <c r="I15" s="33">
        <f>IFERROR(G15/B15,0)</f>
        <v/>
      </c>
      <c r="J15" s="6">
        <f>IF(H15&lt;0,"Atenção: saldo negativo",IF(G15&lt;0,"Resultado negativo","Saldo saudável"))</f>
        <v/>
      </c>
    </row>
    <row r="16">
      <c r="A16" s="14" t="inlineStr">
        <is>
          <t>Totais / médias</t>
        </is>
      </c>
      <c r="B16" s="15">
        <f>SUM(B6:B15)</f>
        <v/>
      </c>
      <c r="C16" s="15">
        <f>AVERAGE(B6:B15)</f>
        <v/>
      </c>
      <c r="D16" s="16" t="n"/>
      <c r="E16" s="16" t="n"/>
      <c r="F16" s="15">
        <f>SUM(F6:F15)</f>
        <v/>
      </c>
      <c r="G16" s="15">
        <f>SUM(G6:G15)</f>
        <v/>
      </c>
      <c r="H16" s="16" t="n"/>
      <c r="I16" s="14">
        <f>COUNTIF(G6:G15,"&lt;0")</f>
        <v/>
      </c>
      <c r="J16" s="14" t="n"/>
    </row>
    <row r="17" ht="30" customHeight="1">
      <c r="A17" s="17" t="inlineStr">
        <is>
          <t>B: total de receitas | C: média mensal de receitas | F: total de saídas | G: resultado acumulado | I: meses negativos</t>
        </is>
      </c>
    </row>
  </sheetData>
  <autoFilter ref="A5:J15"/>
  <mergeCells count="1">
    <mergeCell ref="A1:J1"/>
  </mergeCells>
  <conditionalFormatting sqref="A4:D4">
    <cfRule type="expression" priority="1" dxfId="0" stopIfTrue="1">
      <formula>A4&gt;0</formula>
    </cfRule>
  </conditionalFormatting>
  <conditionalFormatting sqref="C4">
    <cfRule type="expression" priority="2" dxfId="1" stopIfTrue="1">
      <formula>C4&lt;0</formula>
    </cfRule>
  </conditionalFormatting>
  <conditionalFormatting sqref="E4">
    <cfRule type="expression" priority="3" dxfId="1" stopIfTrue="1">
      <formula>E4&gt;0</formula>
    </cfRule>
    <cfRule type="expression" priority="4" dxfId="0" stopIfTrue="1">
      <formula>E4=0</formula>
    </cfRule>
  </conditionalFormatting>
  <conditionalFormatting sqref="F4">
    <cfRule type="expression" priority="5" dxfId="1" stopIfTrue="1">
      <formula>F4="Saldo abaixo da reserva"</formula>
    </cfRule>
    <cfRule type="expression" priority="6" dxfId="0" stopIfTrue="1">
      <formula>F4="Projeção dentro da reserva"</formula>
    </cfRule>
  </conditionalFormatting>
  <conditionalFormatting sqref="G6:G15">
    <cfRule type="expression" priority="7" dxfId="1" stopIfTrue="1">
      <formula>G6&lt;0</formula>
    </cfRule>
    <cfRule type="expression" priority="8" dxfId="0" stopIfTrue="1">
      <formula>G6&gt;=0</formula>
    </cfRule>
  </conditionalFormatting>
  <conditionalFormatting sqref="H6:H15">
    <cfRule type="expression" priority="9" dxfId="1" stopIfTrue="1">
      <formula>H6&lt;0</formula>
    </cfRule>
    <cfRule type="expression" priority="10" dxfId="0" stopIfTrue="1">
      <formula>H6&gt;=0</formula>
    </cfRule>
  </conditionalFormatting>
  <conditionalFormatting sqref="I6:I15">
    <cfRule type="expression" priority="11" dxfId="1" stopIfTrue="1">
      <formula>I6&lt;0</formula>
    </cfRule>
  </conditionalFormatting>
  <conditionalFormatting sqref="J6:J15">
    <cfRule type="expression" priority="12" dxfId="1" stopIfTrue="1">
      <formula>J6="Atenção: saldo negativo"</formula>
    </cfRule>
    <cfRule type="expression" priority="13" dxfId="0" stopIfTrue="1">
      <formula>J6="Saldo saudável"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42" customWidth="1" min="2" max="2"/>
    <col width="4" customWidth="1" min="3" max="3"/>
    <col width="28" customWidth="1" min="4" max="4"/>
    <col width="24" customWidth="1" min="5" max="5"/>
  </cols>
  <sheetData>
    <row r="1" ht="28" customHeight="1">
      <c r="A1" s="1" t="inlineStr">
        <is>
          <t>Premissas da Projeção Financeira</t>
        </is>
      </c>
      <c r="B1" s="28" t="n"/>
      <c r="C1" s="28" t="n"/>
      <c r="D1" s="28" t="n"/>
      <c r="E1" s="29" t="n"/>
    </row>
    <row r="2">
      <c r="A2" s="2" t="inlineStr">
        <is>
          <t>Atualize os valores destacados para revisar cenários e manter a projeção auditável.</t>
        </is>
      </c>
      <c r="B2" s="3" t="n"/>
      <c r="C2" s="3" t="n"/>
      <c r="D2" s="3" t="n"/>
      <c r="E2" s="3" t="n"/>
    </row>
    <row r="3">
      <c r="A3" s="4" t="inlineStr">
        <is>
          <t>Campo</t>
        </is>
      </c>
      <c r="B3" s="4" t="inlineStr">
        <is>
          <t>Valor editável</t>
        </is>
      </c>
      <c r="D3" s="3" t="inlineStr">
        <is>
          <t>Tabela auxiliar de categorias</t>
        </is>
      </c>
      <c r="E3" s="18" t="n"/>
    </row>
    <row r="4">
      <c r="A4" s="19" t="inlineStr">
        <is>
          <t>Saldo inicial em 01/09/2026</t>
        </is>
      </c>
      <c r="B4" s="20" t="n">
        <v>18500</v>
      </c>
    </row>
    <row r="5">
      <c r="A5" s="21" t="inlineStr">
        <is>
          <t>Crescimento mensal esperado das receitas</t>
        </is>
      </c>
      <c r="B5" s="34" t="n">
        <v>0.04</v>
      </c>
      <c r="D5" s="4" t="inlineStr">
        <is>
          <t>Categoria</t>
        </is>
      </c>
      <c r="E5" s="4" t="inlineStr">
        <is>
          <t>Classificação</t>
        </is>
      </c>
    </row>
    <row r="6">
      <c r="A6" s="19" t="inlineStr">
        <is>
          <t>Reajuste mensal das despesas</t>
        </is>
      </c>
      <c r="B6" s="34" t="n">
        <v>0.02</v>
      </c>
      <c r="D6" s="23" t="inlineStr">
        <is>
          <t>Vendas de produtos</t>
        </is>
      </c>
      <c r="E6" s="23" t="inlineStr">
        <is>
          <t>Receita</t>
        </is>
      </c>
    </row>
    <row r="7">
      <c r="A7" s="21" t="inlineStr">
        <is>
          <t>Reserva financeira mínima</t>
        </is>
      </c>
      <c r="B7" s="20" t="n">
        <v>10000</v>
      </c>
      <c r="D7" s="23" t="inlineStr">
        <is>
          <t>Prestação de serviços</t>
        </is>
      </c>
      <c r="E7" s="23" t="inlineStr">
        <is>
          <t>Receita</t>
        </is>
      </c>
    </row>
    <row r="8">
      <c r="A8" s="19" t="inlineStr">
        <is>
          <t>DAS/impostos provisionados médios</t>
        </is>
      </c>
      <c r="B8" s="20" t="n">
        <v>1250</v>
      </c>
      <c r="D8" s="23" t="inlineStr">
        <is>
          <t>Aluguel</t>
        </is>
      </c>
      <c r="E8" s="23" t="inlineStr">
        <is>
          <t>Despesa operacional</t>
        </is>
      </c>
    </row>
    <row r="9">
      <c r="A9" s="21" t="inlineStr">
        <is>
          <t>Empresa</t>
        </is>
      </c>
      <c r="B9" s="23" t="inlineStr">
        <is>
          <t>Oficina Criativa São Paulo</t>
        </is>
      </c>
      <c r="D9" s="23" t="inlineStr">
        <is>
          <t>Folha e pró-labore</t>
        </is>
      </c>
      <c r="E9" s="23" t="inlineStr">
        <is>
          <t>Despesa operacional</t>
        </is>
      </c>
    </row>
    <row r="10">
      <c r="A10" s="19" t="inlineStr">
        <is>
          <t>CNPJ</t>
        </is>
      </c>
      <c r="B10" s="23" t="inlineStr">
        <is>
          <t>12.345.678/0001-90</t>
        </is>
      </c>
      <c r="D10" s="23" t="inlineStr">
        <is>
          <t>Fornecedores</t>
        </is>
      </c>
      <c r="E10" s="23" t="inlineStr">
        <is>
          <t>Despesa operacional</t>
        </is>
      </c>
    </row>
    <row r="11">
      <c r="A11" s="21" t="inlineStr">
        <is>
          <t>Cidade/UF</t>
        </is>
      </c>
      <c r="B11" s="23" t="inlineStr">
        <is>
          <t>Campinas/SP</t>
        </is>
      </c>
      <c r="D11" s="23" t="inlineStr">
        <is>
          <t>Marketing</t>
        </is>
      </c>
      <c r="E11" s="23" t="inlineStr">
        <is>
          <t>Despesa operacional</t>
        </is>
      </c>
    </row>
    <row r="12">
      <c r="D12" s="23" t="inlineStr">
        <is>
          <t>Transporte</t>
        </is>
      </c>
      <c r="E12" s="23" t="inlineStr">
        <is>
          <t>Despesa operacional</t>
        </is>
      </c>
    </row>
    <row r="13" ht="38" customHeight="1">
      <c r="A13" s="24" t="inlineStr">
        <is>
          <t>Observação</t>
        </is>
      </c>
      <c r="B13" s="24" t="inlineStr">
        <is>
          <t>Conferir valores e regras aplicáveis com contador ou fonte oficial.</t>
        </is>
      </c>
      <c r="D13" s="23" t="inlineStr">
        <is>
          <t>Software</t>
        </is>
      </c>
      <c r="E13" s="23" t="inlineStr">
        <is>
          <t>Despesa operacional</t>
        </is>
      </c>
    </row>
    <row r="14">
      <c r="D14" s="23" t="inlineStr">
        <is>
          <t>Investimentos</t>
        </is>
      </c>
      <c r="E14" s="23" t="inlineStr">
        <is>
          <t>Investimento</t>
        </is>
      </c>
    </row>
  </sheetData>
  <mergeCells count="1"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21" customWidth="1" min="3" max="3"/>
    <col width="27" customWidth="1" min="4" max="4"/>
    <col width="23" customWidth="1" min="5" max="5"/>
    <col width="18" customWidth="1" min="6" max="6"/>
    <col width="21" customWidth="1" min="7" max="7"/>
    <col width="17" customWidth="1" min="8" max="8"/>
    <col width="16" customWidth="1" min="9" max="9"/>
    <col width="30" customWidth="1" min="10" max="10"/>
  </cols>
  <sheetData>
    <row r="1" ht="28" customHeight="1">
      <c r="A1" s="1" t="inlineStr">
        <is>
          <t>Lançamentos Base — Dados Históricos ou Previstos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9" t="n"/>
    </row>
    <row r="2">
      <c r="A2" s="2" t="inlineStr">
        <is>
          <t>Registre receitas, despesas, impostos e investimentos. A classificação é preenchida automaticamente pela categoria.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</row>
    <row r="3"/>
    <row r="4"/>
    <row r="5">
      <c r="A5" s="4" t="inlineStr">
        <is>
          <t>Data</t>
        </is>
      </c>
      <c r="B5" s="4" t="inlineStr">
        <is>
          <t>Mês de referência</t>
        </is>
      </c>
      <c r="C5" s="4" t="inlineStr">
        <is>
          <t>Tipo</t>
        </is>
      </c>
      <c r="D5" s="4" t="inlineStr">
        <is>
          <t>Categoria</t>
        </is>
      </c>
      <c r="E5" s="4" t="inlineStr">
        <is>
          <t>Classificação</t>
        </is>
      </c>
      <c r="F5" s="4" t="inlineStr">
        <is>
          <t>Receita prevista</t>
        </is>
      </c>
      <c r="G5" s="4" t="inlineStr">
        <is>
          <t>Despesa operacional</t>
        </is>
      </c>
      <c r="H5" s="4" t="inlineStr">
        <is>
          <t>DAS/impostos</t>
        </is>
      </c>
      <c r="I5" s="4" t="inlineStr">
        <is>
          <t>Investimento</t>
        </is>
      </c>
      <c r="J5" s="4" t="inlineStr">
        <is>
          <t>Observação</t>
        </is>
      </c>
    </row>
    <row r="6">
      <c r="A6" s="35" t="n">
        <v>46270</v>
      </c>
      <c r="B6" s="36" t="n">
        <v>46266</v>
      </c>
      <c r="C6" s="27" t="inlineStr">
        <is>
          <t>Receita</t>
        </is>
      </c>
      <c r="D6" s="23" t="inlineStr">
        <is>
          <t>Vendas de produtos</t>
        </is>
      </c>
      <c r="E6" s="10">
        <f>IF(D6="","",IFERROR(VLOOKUP(D6,'Premissas'!$D$6:$E$14,2,FALSE),"Não classificado"))</f>
        <v/>
      </c>
      <c r="F6" s="20" t="n">
        <v>8400</v>
      </c>
      <c r="G6" s="20" t="n"/>
      <c r="H6" s="20" t="n"/>
      <c r="I6" s="20" t="n"/>
      <c r="J6" s="23" t="inlineStr">
        <is>
          <t>Campinas/SP</t>
        </is>
      </c>
    </row>
    <row r="7">
      <c r="A7" s="35" t="n">
        <v>46273</v>
      </c>
      <c r="B7" s="36" t="n">
        <v>46266</v>
      </c>
      <c r="C7" s="27" t="inlineStr">
        <is>
          <t>Receita</t>
        </is>
      </c>
      <c r="D7" s="23" t="inlineStr">
        <is>
          <t>Prestação de serviços</t>
        </is>
      </c>
      <c r="E7" s="6">
        <f>IF(D7="","",IFERROR(VLOOKUP(D7,'Premissas'!$D$6:$E$14,2,FALSE),"Não classificado"))</f>
        <v/>
      </c>
      <c r="F7" s="20" t="n">
        <v>5200</v>
      </c>
      <c r="G7" s="20" t="n"/>
      <c r="H7" s="20" t="n"/>
      <c r="I7" s="20" t="n"/>
      <c r="J7" s="23" t="inlineStr">
        <is>
          <t>Jundiaí/SP</t>
        </is>
      </c>
    </row>
    <row r="8">
      <c r="A8" s="35" t="n">
        <v>46275</v>
      </c>
      <c r="B8" s="36" t="n">
        <v>46266</v>
      </c>
      <c r="C8" s="27" t="inlineStr">
        <is>
          <t>Despesa operacional</t>
        </is>
      </c>
      <c r="D8" s="23" t="inlineStr">
        <is>
          <t>Aluguel</t>
        </is>
      </c>
      <c r="E8" s="10">
        <f>IF(D8="","",IFERROR(VLOOKUP(D8,'Premissas'!$D$6:$E$14,2,FALSE),"Não classificado"))</f>
        <v/>
      </c>
      <c r="F8" s="20" t="n"/>
      <c r="G8" s="20" t="n">
        <v>2300</v>
      </c>
      <c r="H8" s="20" t="n"/>
      <c r="I8" s="20" t="n"/>
      <c r="J8" s="23" t="inlineStr">
        <is>
          <t>Campinas/SP</t>
        </is>
      </c>
    </row>
    <row r="9">
      <c r="A9" s="35" t="n">
        <v>46280</v>
      </c>
      <c r="B9" s="36" t="n">
        <v>46266</v>
      </c>
      <c r="C9" s="27" t="inlineStr">
        <is>
          <t>Despesa operacional</t>
        </is>
      </c>
      <c r="D9" s="23" t="inlineStr">
        <is>
          <t>Fornecedores</t>
        </is>
      </c>
      <c r="E9" s="6">
        <f>IF(D9="","",IFERROR(VLOOKUP(D9,'Premissas'!$D$6:$E$14,2,FALSE),"Não classificado"))</f>
        <v/>
      </c>
      <c r="F9" s="20" t="n"/>
      <c r="G9" s="20" t="n">
        <v>3100</v>
      </c>
      <c r="H9" s="20" t="n"/>
      <c r="I9" s="20" t="n"/>
      <c r="J9" s="23" t="inlineStr">
        <is>
          <t>São Paulo/SP</t>
        </is>
      </c>
    </row>
    <row r="10">
      <c r="A10" s="35" t="n">
        <v>46285</v>
      </c>
      <c r="B10" s="36" t="n">
        <v>46266</v>
      </c>
      <c r="C10" s="27" t="inlineStr">
        <is>
          <t>Despesa operacional</t>
        </is>
      </c>
      <c r="D10" s="23" t="inlineStr">
        <is>
          <t>Marketing</t>
        </is>
      </c>
      <c r="E10" s="10">
        <f>IF(D10="","",IFERROR(VLOOKUP(D10,'Premissas'!$D$6:$E$14,2,FALSE),"Não classificado"))</f>
        <v/>
      </c>
      <c r="F10" s="20" t="n"/>
      <c r="G10" s="20" t="n">
        <v>850</v>
      </c>
      <c r="H10" s="20" t="n"/>
      <c r="I10" s="20" t="n"/>
      <c r="J10" s="23" t="inlineStr">
        <is>
          <t>Campinas/SP</t>
        </is>
      </c>
    </row>
    <row r="11">
      <c r="A11" s="35" t="n">
        <v>46295</v>
      </c>
      <c r="B11" s="36" t="n">
        <v>46266</v>
      </c>
      <c r="C11" s="27" t="inlineStr">
        <is>
          <t>DAS/impostos</t>
        </is>
      </c>
      <c r="D11" s="23" t="inlineStr">
        <is>
          <t>DAS/impostos</t>
        </is>
      </c>
      <c r="E11" s="6">
        <f>IF(D11="","",IFERROR(VLOOKUP(D11,'Premissas'!$D$6:$E$14,2,FALSE),"Não classificado"))</f>
        <v/>
      </c>
      <c r="F11" s="20" t="n"/>
      <c r="G11" s="20" t="n"/>
      <c r="H11" s="20" t="n">
        <v>1250</v>
      </c>
      <c r="I11" s="20" t="n"/>
      <c r="J11" s="23" t="inlineStr">
        <is>
          <t>Campinas/SP</t>
        </is>
      </c>
    </row>
    <row r="12">
      <c r="A12" s="35" t="n">
        <v>46300</v>
      </c>
      <c r="B12" s="36" t="n">
        <v>46296</v>
      </c>
      <c r="C12" s="27" t="inlineStr">
        <is>
          <t>Receita</t>
        </is>
      </c>
      <c r="D12" s="23" t="inlineStr">
        <is>
          <t>Vendas de produtos</t>
        </is>
      </c>
      <c r="E12" s="10">
        <f>IF(D12="","",IFERROR(VLOOKUP(D12,'Premissas'!$D$6:$E$14,2,FALSE),"Não classificado"))</f>
        <v/>
      </c>
      <c r="F12" s="20" t="n">
        <v>9100</v>
      </c>
      <c r="G12" s="20" t="n"/>
      <c r="H12" s="20" t="n"/>
      <c r="I12" s="20" t="n"/>
      <c r="J12" s="23" t="inlineStr">
        <is>
          <t>Sorocaba/SP</t>
        </is>
      </c>
    </row>
    <row r="13">
      <c r="A13" s="35" t="n">
        <v>46307</v>
      </c>
      <c r="B13" s="36" t="n">
        <v>46296</v>
      </c>
      <c r="C13" s="27" t="inlineStr">
        <is>
          <t>Receita</t>
        </is>
      </c>
      <c r="D13" s="23" t="inlineStr">
        <is>
          <t>Prestação de serviços</t>
        </is>
      </c>
      <c r="E13" s="6">
        <f>IF(D13="","",IFERROR(VLOOKUP(D13,'Premissas'!$D$6:$E$14,2,FALSE),"Não classificado"))</f>
        <v/>
      </c>
      <c r="F13" s="20" t="n">
        <v>5800</v>
      </c>
      <c r="G13" s="20" t="n"/>
      <c r="H13" s="20" t="n"/>
      <c r="I13" s="20" t="n"/>
      <c r="J13" s="23" t="inlineStr">
        <is>
          <t>Itu/SP</t>
        </is>
      </c>
    </row>
    <row r="14">
      <c r="A14" s="35" t="n">
        <v>46313</v>
      </c>
      <c r="B14" s="36" t="n">
        <v>46296</v>
      </c>
      <c r="C14" s="27" t="inlineStr">
        <is>
          <t>Despesa operacional</t>
        </is>
      </c>
      <c r="D14" s="23" t="inlineStr">
        <is>
          <t>Software</t>
        </is>
      </c>
      <c r="E14" s="10">
        <f>IF(D14="","",IFERROR(VLOOKUP(D14,'Premissas'!$D$6:$E$14,2,FALSE),"Não classificado"))</f>
        <v/>
      </c>
      <c r="F14" s="20" t="n"/>
      <c r="G14" s="20" t="n">
        <v>420</v>
      </c>
      <c r="H14" s="20" t="n"/>
      <c r="I14" s="20" t="n"/>
      <c r="J14" s="23" t="inlineStr">
        <is>
          <t>Campinas/SP</t>
        </is>
      </c>
    </row>
    <row r="15">
      <c r="A15" s="35" t="n">
        <v>46320</v>
      </c>
      <c r="B15" s="36" t="n">
        <v>46296</v>
      </c>
      <c r="C15" s="27" t="inlineStr">
        <is>
          <t>Investimento</t>
        </is>
      </c>
      <c r="D15" s="23" t="inlineStr">
        <is>
          <t>Investimentos</t>
        </is>
      </c>
      <c r="E15" s="6">
        <f>IF(D15="","",IFERROR(VLOOKUP(D15,'Premissas'!$D$6:$E$14,2,FALSE),"Não classificado"))</f>
        <v/>
      </c>
      <c r="F15" s="20" t="n"/>
      <c r="G15" s="20" t="n"/>
      <c r="H15" s="20" t="n"/>
      <c r="I15" s="20" t="n">
        <v>2700</v>
      </c>
      <c r="J15" s="23" t="inlineStr">
        <is>
          <t>Equipamento — Campinas/SP</t>
        </is>
      </c>
    </row>
    <row r="16">
      <c r="A16" s="35" t="n"/>
      <c r="B16" s="36" t="n"/>
      <c r="C16" s="27" t="n"/>
      <c r="D16" s="23" t="n"/>
      <c r="E16" s="10">
        <f>IF(D16="","",IFERROR(VLOOKUP(D16,'Premissas'!$D$6:$E$14,2,FALSE),"Não classificado"))</f>
        <v/>
      </c>
      <c r="F16" s="20" t="n"/>
      <c r="G16" s="20" t="n"/>
      <c r="H16" s="20" t="n"/>
      <c r="I16" s="20" t="n"/>
      <c r="J16" s="23" t="n"/>
    </row>
    <row r="17">
      <c r="A17" s="35" t="n"/>
      <c r="B17" s="36" t="n"/>
      <c r="C17" s="27" t="n"/>
      <c r="D17" s="23" t="n"/>
      <c r="E17" s="6">
        <f>IF(D17="","",IFERROR(VLOOKUP(D17,'Premissas'!$D$6:$E$14,2,FALSE),"Não classificado"))</f>
        <v/>
      </c>
      <c r="F17" s="20" t="n"/>
      <c r="G17" s="20" t="n"/>
      <c r="H17" s="20" t="n"/>
      <c r="I17" s="20" t="n"/>
      <c r="J17" s="23" t="n"/>
    </row>
    <row r="18">
      <c r="A18" s="35" t="n"/>
      <c r="B18" s="36" t="n"/>
      <c r="C18" s="27" t="n"/>
      <c r="D18" s="23" t="n"/>
      <c r="E18" s="10">
        <f>IF(D18="","",IFERROR(VLOOKUP(D18,'Premissas'!$D$6:$E$14,2,FALSE),"Não classificado"))</f>
        <v/>
      </c>
      <c r="F18" s="20" t="n"/>
      <c r="G18" s="20" t="n"/>
      <c r="H18" s="20" t="n"/>
      <c r="I18" s="20" t="n"/>
      <c r="J18" s="23" t="n"/>
    </row>
    <row r="19">
      <c r="A19" s="35" t="n"/>
      <c r="B19" s="36" t="n"/>
      <c r="C19" s="27" t="n"/>
      <c r="D19" s="23" t="n"/>
      <c r="E19" s="6">
        <f>IF(D19="","",IFERROR(VLOOKUP(D19,'Premissas'!$D$6:$E$14,2,FALSE),"Não classificado"))</f>
        <v/>
      </c>
      <c r="F19" s="20" t="n"/>
      <c r="G19" s="20" t="n"/>
      <c r="H19" s="20" t="n"/>
      <c r="I19" s="20" t="n"/>
      <c r="J19" s="23" t="n"/>
    </row>
    <row r="20">
      <c r="A20" s="35" t="n"/>
      <c r="B20" s="36" t="n"/>
      <c r="C20" s="27" t="n"/>
      <c r="D20" s="23" t="n"/>
      <c r="E20" s="10">
        <f>IF(D20="","",IFERROR(VLOOKUP(D20,'Premissas'!$D$6:$E$14,2,FALSE),"Não classificado"))</f>
        <v/>
      </c>
      <c r="F20" s="20" t="n"/>
      <c r="G20" s="20" t="n"/>
      <c r="H20" s="20" t="n"/>
      <c r="I20" s="20" t="n"/>
      <c r="J20" s="23" t="n"/>
    </row>
    <row r="21">
      <c r="A21" s="35" t="n"/>
      <c r="B21" s="36" t="n"/>
      <c r="C21" s="27" t="n"/>
      <c r="D21" s="23" t="n"/>
      <c r="E21" s="6">
        <f>IF(D21="","",IFERROR(VLOOKUP(D21,'Premissas'!$D$6:$E$14,2,FALSE),"Não classificado"))</f>
        <v/>
      </c>
      <c r="F21" s="20" t="n"/>
      <c r="G21" s="20" t="n"/>
      <c r="H21" s="20" t="n"/>
      <c r="I21" s="20" t="n"/>
      <c r="J21" s="23" t="n"/>
    </row>
    <row r="22">
      <c r="A22" s="35" t="n"/>
      <c r="B22" s="36" t="n"/>
      <c r="C22" s="27" t="n"/>
      <c r="D22" s="23" t="n"/>
      <c r="E22" s="10">
        <f>IF(D22="","",IFERROR(VLOOKUP(D22,'Premissas'!$D$6:$E$14,2,FALSE),"Não classificado"))</f>
        <v/>
      </c>
      <c r="F22" s="20" t="n"/>
      <c r="G22" s="20" t="n"/>
      <c r="H22" s="20" t="n"/>
      <c r="I22" s="20" t="n"/>
      <c r="J22" s="23" t="n"/>
    </row>
    <row r="23">
      <c r="A23" s="35" t="n"/>
      <c r="B23" s="36" t="n"/>
      <c r="C23" s="27" t="n"/>
      <c r="D23" s="23" t="n"/>
      <c r="E23" s="6">
        <f>IF(D23="","",IFERROR(VLOOKUP(D23,'Premissas'!$D$6:$E$14,2,FALSE),"Não classificado"))</f>
        <v/>
      </c>
      <c r="F23" s="20" t="n"/>
      <c r="G23" s="20" t="n"/>
      <c r="H23" s="20" t="n"/>
      <c r="I23" s="20" t="n"/>
      <c r="J23" s="23" t="n"/>
    </row>
    <row r="24">
      <c r="A24" s="35" t="n"/>
      <c r="B24" s="36" t="n"/>
      <c r="C24" s="27" t="n"/>
      <c r="D24" s="23" t="n"/>
      <c r="E24" s="10">
        <f>IF(D24="","",IFERROR(VLOOKUP(D24,'Premissas'!$D$6:$E$14,2,FALSE),"Não classificado"))</f>
        <v/>
      </c>
      <c r="F24" s="20" t="n"/>
      <c r="G24" s="20" t="n"/>
      <c r="H24" s="20" t="n"/>
      <c r="I24" s="20" t="n"/>
      <c r="J24" s="23" t="n"/>
    </row>
    <row r="25">
      <c r="A25" s="35" t="n"/>
      <c r="B25" s="36" t="n"/>
      <c r="C25" s="27" t="n"/>
      <c r="D25" s="23" t="n"/>
      <c r="E25" s="6">
        <f>IF(D25="","",IFERROR(VLOOKUP(D25,'Premissas'!$D$6:$E$14,2,FALSE),"Não classificado"))</f>
        <v/>
      </c>
      <c r="F25" s="20" t="n"/>
      <c r="G25" s="20" t="n"/>
      <c r="H25" s="20" t="n"/>
      <c r="I25" s="20" t="n"/>
      <c r="J25" s="23" t="n"/>
    </row>
    <row r="26">
      <c r="A26" s="35" t="n"/>
      <c r="B26" s="36" t="n"/>
      <c r="C26" s="27" t="n"/>
      <c r="D26" s="23" t="n"/>
      <c r="E26" s="10">
        <f>IF(D26="","",IFERROR(VLOOKUP(D26,'Premissas'!$D$6:$E$14,2,FALSE),"Não classificado"))</f>
        <v/>
      </c>
      <c r="F26" s="20" t="n"/>
      <c r="G26" s="20" t="n"/>
      <c r="H26" s="20" t="n"/>
      <c r="I26" s="20" t="n"/>
      <c r="J26" s="23" t="n"/>
    </row>
    <row r="27">
      <c r="A27" s="35" t="n"/>
      <c r="B27" s="36" t="n"/>
      <c r="C27" s="27" t="n"/>
      <c r="D27" s="23" t="n"/>
      <c r="E27" s="6">
        <f>IF(D27="","",IFERROR(VLOOKUP(D27,'Premissas'!$D$6:$E$14,2,FALSE),"Não classificado"))</f>
        <v/>
      </c>
      <c r="F27" s="20" t="n"/>
      <c r="G27" s="20" t="n"/>
      <c r="H27" s="20" t="n"/>
      <c r="I27" s="20" t="n"/>
      <c r="J27" s="23" t="n"/>
    </row>
    <row r="28">
      <c r="A28" s="35" t="n"/>
      <c r="B28" s="36" t="n"/>
      <c r="C28" s="27" t="n"/>
      <c r="D28" s="23" t="n"/>
      <c r="E28" s="10">
        <f>IF(D28="","",IFERROR(VLOOKUP(D28,'Premissas'!$D$6:$E$14,2,FALSE),"Não classificado"))</f>
        <v/>
      </c>
      <c r="F28" s="20" t="n"/>
      <c r="G28" s="20" t="n"/>
      <c r="H28" s="20" t="n"/>
      <c r="I28" s="20" t="n"/>
      <c r="J28" s="23" t="n"/>
    </row>
    <row r="29">
      <c r="A29" s="35" t="n"/>
      <c r="B29" s="36" t="n"/>
      <c r="C29" s="27" t="n"/>
      <c r="D29" s="23" t="n"/>
      <c r="E29" s="6">
        <f>IF(D29="","",IFERROR(VLOOKUP(D29,'Premissas'!$D$6:$E$14,2,FALSE),"Não classificado"))</f>
        <v/>
      </c>
      <c r="F29" s="20" t="n"/>
      <c r="G29" s="20" t="n"/>
      <c r="H29" s="20" t="n"/>
      <c r="I29" s="20" t="n"/>
      <c r="J29" s="23" t="n"/>
    </row>
    <row r="30">
      <c r="A30" s="35" t="n"/>
      <c r="B30" s="36" t="n"/>
      <c r="C30" s="27" t="n"/>
      <c r="D30" s="23" t="n"/>
      <c r="E30" s="10">
        <f>IF(D30="","",IFERROR(VLOOKUP(D30,'Premissas'!$D$6:$E$14,2,FALSE),"Não classificado"))</f>
        <v/>
      </c>
      <c r="F30" s="20" t="n"/>
      <c r="G30" s="20" t="n"/>
      <c r="H30" s="20" t="n"/>
      <c r="I30" s="20" t="n"/>
      <c r="J30" s="23" t="n"/>
    </row>
    <row r="31">
      <c r="A31" s="35" t="n"/>
      <c r="B31" s="36" t="n"/>
      <c r="C31" s="27" t="n"/>
      <c r="D31" s="23" t="n"/>
      <c r="E31" s="6">
        <f>IF(D31="","",IFERROR(VLOOKUP(D31,'Premissas'!$D$6:$E$14,2,FALSE),"Não classificado"))</f>
        <v/>
      </c>
      <c r="F31" s="20" t="n"/>
      <c r="G31" s="20" t="n"/>
      <c r="H31" s="20" t="n"/>
      <c r="I31" s="20" t="n"/>
      <c r="J31" s="23" t="n"/>
    </row>
    <row r="32">
      <c r="A32" s="35" t="n"/>
      <c r="B32" s="36" t="n"/>
      <c r="C32" s="27" t="n"/>
      <c r="D32" s="23" t="n"/>
      <c r="E32" s="10">
        <f>IF(D32="","",IFERROR(VLOOKUP(D32,'Premissas'!$D$6:$E$14,2,FALSE),"Não classificado"))</f>
        <v/>
      </c>
      <c r="F32" s="20" t="n"/>
      <c r="G32" s="20" t="n"/>
      <c r="H32" s="20" t="n"/>
      <c r="I32" s="20" t="n"/>
      <c r="J32" s="23" t="n"/>
    </row>
    <row r="33">
      <c r="A33" s="35" t="n"/>
      <c r="B33" s="36" t="n"/>
      <c r="C33" s="27" t="n"/>
      <c r="D33" s="23" t="n"/>
      <c r="E33" s="6">
        <f>IF(D33="","",IFERROR(VLOOKUP(D33,'Premissas'!$D$6:$E$14,2,FALSE),"Não classificado"))</f>
        <v/>
      </c>
      <c r="F33" s="20" t="n"/>
      <c r="G33" s="20" t="n"/>
      <c r="H33" s="20" t="n"/>
      <c r="I33" s="20" t="n"/>
      <c r="J33" s="23" t="n"/>
    </row>
    <row r="34">
      <c r="A34" s="35" t="n"/>
      <c r="B34" s="36" t="n"/>
      <c r="C34" s="27" t="n"/>
      <c r="D34" s="23" t="n"/>
      <c r="E34" s="10">
        <f>IF(D34="","",IFERROR(VLOOKUP(D34,'Premissas'!$D$6:$E$14,2,FALSE),"Não classificado"))</f>
        <v/>
      </c>
      <c r="F34" s="20" t="n"/>
      <c r="G34" s="20" t="n"/>
      <c r="H34" s="20" t="n"/>
      <c r="I34" s="20" t="n"/>
      <c r="J34" s="23" t="n"/>
    </row>
    <row r="35">
      <c r="A35" s="35" t="n"/>
      <c r="B35" s="36" t="n"/>
      <c r="C35" s="27" t="n"/>
      <c r="D35" s="23" t="n"/>
      <c r="E35" s="6">
        <f>IF(D35="","",IFERROR(VLOOKUP(D35,'Premissas'!$D$6:$E$14,2,FALSE),"Não classificado"))</f>
        <v/>
      </c>
      <c r="F35" s="20" t="n"/>
      <c r="G35" s="20" t="n"/>
      <c r="H35" s="20" t="n"/>
      <c r="I35" s="20" t="n"/>
      <c r="J35" s="23" t="n"/>
    </row>
    <row r="36">
      <c r="A36" s="35" t="n"/>
      <c r="B36" s="36" t="n"/>
      <c r="C36" s="27" t="n"/>
      <c r="D36" s="23" t="n"/>
      <c r="E36" s="10">
        <f>IF(D36="","",IFERROR(VLOOKUP(D36,'Premissas'!$D$6:$E$14,2,FALSE),"Não classificado"))</f>
        <v/>
      </c>
      <c r="F36" s="20" t="n"/>
      <c r="G36" s="20" t="n"/>
      <c r="H36" s="20" t="n"/>
      <c r="I36" s="20" t="n"/>
      <c r="J36" s="23" t="n"/>
    </row>
    <row r="37">
      <c r="A37" s="35" t="n"/>
      <c r="B37" s="36" t="n"/>
      <c r="C37" s="27" t="n"/>
      <c r="D37" s="23" t="n"/>
      <c r="E37" s="6">
        <f>IF(D37="","",IFERROR(VLOOKUP(D37,'Premissas'!$D$6:$E$14,2,FALSE),"Não classificado"))</f>
        <v/>
      </c>
      <c r="F37" s="20" t="n"/>
      <c r="G37" s="20" t="n"/>
      <c r="H37" s="20" t="n"/>
      <c r="I37" s="20" t="n"/>
      <c r="J37" s="23" t="n"/>
    </row>
    <row r="38">
      <c r="A38" s="35" t="n"/>
      <c r="B38" s="36" t="n"/>
      <c r="C38" s="27" t="n"/>
      <c r="D38" s="23" t="n"/>
      <c r="E38" s="10">
        <f>IF(D38="","",IFERROR(VLOOKUP(D38,'Premissas'!$D$6:$E$14,2,FALSE),"Não classificado"))</f>
        <v/>
      </c>
      <c r="F38" s="20" t="n"/>
      <c r="G38" s="20" t="n"/>
      <c r="H38" s="20" t="n"/>
      <c r="I38" s="20" t="n"/>
      <c r="J38" s="23" t="n"/>
    </row>
    <row r="39">
      <c r="A39" s="35" t="n"/>
      <c r="B39" s="36" t="n"/>
      <c r="C39" s="27" t="n"/>
      <c r="D39" s="23" t="n"/>
      <c r="E39" s="6">
        <f>IF(D39="","",IFERROR(VLOOKUP(D39,'Premissas'!$D$6:$E$14,2,FALSE),"Não classificado"))</f>
        <v/>
      </c>
      <c r="F39" s="20" t="n"/>
      <c r="G39" s="20" t="n"/>
      <c r="H39" s="20" t="n"/>
      <c r="I39" s="20" t="n"/>
      <c r="J39" s="23" t="n"/>
    </row>
    <row r="40">
      <c r="A40" s="35" t="n"/>
      <c r="B40" s="36" t="n"/>
      <c r="C40" s="27" t="n"/>
      <c r="D40" s="23" t="n"/>
      <c r="E40" s="10">
        <f>IF(D40="","",IFERROR(VLOOKUP(D40,'Premissas'!$D$6:$E$14,2,FALSE),"Não classificado"))</f>
        <v/>
      </c>
      <c r="F40" s="20" t="n"/>
      <c r="G40" s="20" t="n"/>
      <c r="H40" s="20" t="n"/>
      <c r="I40" s="20" t="n"/>
      <c r="J40" s="23" t="n"/>
    </row>
    <row r="41">
      <c r="A41" s="35" t="n"/>
      <c r="B41" s="36" t="n"/>
      <c r="C41" s="27" t="n"/>
      <c r="D41" s="23" t="n"/>
      <c r="E41" s="6">
        <f>IF(D41="","",IFERROR(VLOOKUP(D41,'Premissas'!$D$6:$E$14,2,FALSE),"Não classificado"))</f>
        <v/>
      </c>
      <c r="F41" s="20" t="n"/>
      <c r="G41" s="20" t="n"/>
      <c r="H41" s="20" t="n"/>
      <c r="I41" s="20" t="n"/>
      <c r="J41" s="23" t="n"/>
    </row>
    <row r="42">
      <c r="A42" s="35" t="n"/>
      <c r="B42" s="36" t="n"/>
      <c r="C42" s="27" t="n"/>
      <c r="D42" s="23" t="n"/>
      <c r="E42" s="10">
        <f>IF(D42="","",IFERROR(VLOOKUP(D42,'Premissas'!$D$6:$E$14,2,FALSE),"Não classificado"))</f>
        <v/>
      </c>
      <c r="F42" s="20" t="n"/>
      <c r="G42" s="20" t="n"/>
      <c r="H42" s="20" t="n"/>
      <c r="I42" s="20" t="n"/>
      <c r="J42" s="23" t="n"/>
    </row>
    <row r="43">
      <c r="A43" s="35" t="n"/>
      <c r="B43" s="36" t="n"/>
      <c r="C43" s="27" t="n"/>
      <c r="D43" s="23" t="n"/>
      <c r="E43" s="6">
        <f>IF(D43="","",IFERROR(VLOOKUP(D43,'Premissas'!$D$6:$E$14,2,FALSE),"Não classificado"))</f>
        <v/>
      </c>
      <c r="F43" s="20" t="n"/>
      <c r="G43" s="20" t="n"/>
      <c r="H43" s="20" t="n"/>
      <c r="I43" s="20" t="n"/>
      <c r="J43" s="23" t="n"/>
    </row>
    <row r="44">
      <c r="A44" s="35" t="n"/>
      <c r="B44" s="36" t="n"/>
      <c r="C44" s="27" t="n"/>
      <c r="D44" s="23" t="n"/>
      <c r="E44" s="10">
        <f>IF(D44="","",IFERROR(VLOOKUP(D44,'Premissas'!$D$6:$E$14,2,FALSE),"Não classificado"))</f>
        <v/>
      </c>
      <c r="F44" s="20" t="n"/>
      <c r="G44" s="20" t="n"/>
      <c r="H44" s="20" t="n"/>
      <c r="I44" s="20" t="n"/>
      <c r="J44" s="23" t="n"/>
    </row>
    <row r="45">
      <c r="A45" s="35" t="n"/>
      <c r="B45" s="36" t="n"/>
      <c r="C45" s="27" t="n"/>
      <c r="D45" s="23" t="n"/>
      <c r="E45" s="6">
        <f>IF(D45="","",IFERROR(VLOOKUP(D45,'Premissas'!$D$6:$E$14,2,FALSE),"Não classificado"))</f>
        <v/>
      </c>
      <c r="F45" s="20" t="n"/>
      <c r="G45" s="20" t="n"/>
      <c r="H45" s="20" t="n"/>
      <c r="I45" s="20" t="n"/>
      <c r="J45" s="23" t="n"/>
    </row>
    <row r="46">
      <c r="A46" s="35" t="n"/>
      <c r="B46" s="36" t="n"/>
      <c r="C46" s="27" t="n"/>
      <c r="D46" s="23" t="n"/>
      <c r="E46" s="10">
        <f>IF(D46="","",IFERROR(VLOOKUP(D46,'Premissas'!$D$6:$E$14,2,FALSE),"Não classificado"))</f>
        <v/>
      </c>
      <c r="F46" s="20" t="n"/>
      <c r="G46" s="20" t="n"/>
      <c r="H46" s="20" t="n"/>
      <c r="I46" s="20" t="n"/>
      <c r="J46" s="23" t="n"/>
    </row>
    <row r="47">
      <c r="A47" s="35" t="n"/>
      <c r="B47" s="36" t="n"/>
      <c r="C47" s="27" t="n"/>
      <c r="D47" s="23" t="n"/>
      <c r="E47" s="6">
        <f>IF(D47="","",IFERROR(VLOOKUP(D47,'Premissas'!$D$6:$E$14,2,FALSE),"Não classificado"))</f>
        <v/>
      </c>
      <c r="F47" s="20" t="n"/>
      <c r="G47" s="20" t="n"/>
      <c r="H47" s="20" t="n"/>
      <c r="I47" s="20" t="n"/>
      <c r="J47" s="23" t="n"/>
    </row>
    <row r="48">
      <c r="A48" s="35" t="n"/>
      <c r="B48" s="36" t="n"/>
      <c r="C48" s="27" t="n"/>
      <c r="D48" s="23" t="n"/>
      <c r="E48" s="10">
        <f>IF(D48="","",IFERROR(VLOOKUP(D48,'Premissas'!$D$6:$E$14,2,FALSE),"Não classificado"))</f>
        <v/>
      </c>
      <c r="F48" s="20" t="n"/>
      <c r="G48" s="20" t="n"/>
      <c r="H48" s="20" t="n"/>
      <c r="I48" s="20" t="n"/>
      <c r="J48" s="23" t="n"/>
    </row>
    <row r="49">
      <c r="A49" s="35" t="n"/>
      <c r="B49" s="36" t="n"/>
      <c r="C49" s="27" t="n"/>
      <c r="D49" s="23" t="n"/>
      <c r="E49" s="6">
        <f>IF(D49="","",IFERROR(VLOOKUP(D49,'Premissas'!$D$6:$E$14,2,FALSE),"Não classificado"))</f>
        <v/>
      </c>
      <c r="F49" s="20" t="n"/>
      <c r="G49" s="20" t="n"/>
      <c r="H49" s="20" t="n"/>
      <c r="I49" s="20" t="n"/>
      <c r="J49" s="23" t="n"/>
    </row>
    <row r="50">
      <c r="A50" s="35" t="n"/>
      <c r="B50" s="36" t="n"/>
      <c r="C50" s="27" t="n"/>
      <c r="D50" s="23" t="n"/>
      <c r="E50" s="10">
        <f>IF(D50="","",IFERROR(VLOOKUP(D50,'Premissas'!$D$6:$E$14,2,FALSE),"Não classificado"))</f>
        <v/>
      </c>
      <c r="F50" s="20" t="n"/>
      <c r="G50" s="20" t="n"/>
      <c r="H50" s="20" t="n"/>
      <c r="I50" s="20" t="n"/>
      <c r="J50" s="23" t="n"/>
    </row>
    <row r="51">
      <c r="A51" s="35" t="n"/>
      <c r="B51" s="36" t="n"/>
      <c r="C51" s="27" t="n"/>
      <c r="D51" s="23" t="n"/>
      <c r="E51" s="6">
        <f>IF(D51="","",IFERROR(VLOOKUP(D51,'Premissas'!$D$6:$E$14,2,FALSE),"Não classificado"))</f>
        <v/>
      </c>
      <c r="F51" s="20" t="n"/>
      <c r="G51" s="20" t="n"/>
      <c r="H51" s="20" t="n"/>
      <c r="I51" s="20" t="n"/>
      <c r="J51" s="23" t="n"/>
    </row>
    <row r="52">
      <c r="A52" s="35" t="n"/>
      <c r="B52" s="36" t="n"/>
      <c r="C52" s="27" t="n"/>
      <c r="D52" s="23" t="n"/>
      <c r="E52" s="10">
        <f>IF(D52="","",IFERROR(VLOOKUP(D52,'Premissas'!$D$6:$E$14,2,FALSE),"Não classificado"))</f>
        <v/>
      </c>
      <c r="F52" s="20" t="n"/>
      <c r="G52" s="20" t="n"/>
      <c r="H52" s="20" t="n"/>
      <c r="I52" s="20" t="n"/>
      <c r="J52" s="23" t="n"/>
    </row>
    <row r="53">
      <c r="A53" s="35" t="n"/>
      <c r="B53" s="36" t="n"/>
      <c r="C53" s="27" t="n"/>
      <c r="D53" s="23" t="n"/>
      <c r="E53" s="6">
        <f>IF(D53="","",IFERROR(VLOOKUP(D53,'Premissas'!$D$6:$E$14,2,FALSE),"Não classificado"))</f>
        <v/>
      </c>
      <c r="F53" s="20" t="n"/>
      <c r="G53" s="20" t="n"/>
      <c r="H53" s="20" t="n"/>
      <c r="I53" s="20" t="n"/>
      <c r="J53" s="23" t="n"/>
    </row>
    <row r="54">
      <c r="A54" s="35" t="n"/>
      <c r="B54" s="36" t="n"/>
      <c r="C54" s="27" t="n"/>
      <c r="D54" s="23" t="n"/>
      <c r="E54" s="10">
        <f>IF(D54="","",IFERROR(VLOOKUP(D54,'Premissas'!$D$6:$E$14,2,FALSE),"Não classificado"))</f>
        <v/>
      </c>
      <c r="F54" s="20" t="n"/>
      <c r="G54" s="20" t="n"/>
      <c r="H54" s="20" t="n"/>
      <c r="I54" s="20" t="n"/>
      <c r="J54" s="23" t="n"/>
    </row>
    <row r="55">
      <c r="A55" s="35" t="n"/>
      <c r="B55" s="36" t="n"/>
      <c r="C55" s="27" t="n"/>
      <c r="D55" s="23" t="n"/>
      <c r="E55" s="6">
        <f>IF(D55="","",IFERROR(VLOOKUP(D55,'Premissas'!$D$6:$E$14,2,FALSE),"Não classificado"))</f>
        <v/>
      </c>
      <c r="F55" s="20" t="n"/>
      <c r="G55" s="20" t="n"/>
      <c r="H55" s="20" t="n"/>
      <c r="I55" s="20" t="n"/>
      <c r="J55" s="23" t="n"/>
    </row>
    <row r="56">
      <c r="A56" s="35" t="n"/>
      <c r="B56" s="36" t="n"/>
      <c r="C56" s="27" t="n"/>
      <c r="D56" s="23" t="n"/>
      <c r="E56" s="10">
        <f>IF(D56="","",IFERROR(VLOOKUP(D56,'Premissas'!$D$6:$E$14,2,FALSE),"Não classificado"))</f>
        <v/>
      </c>
      <c r="F56" s="20" t="n"/>
      <c r="G56" s="20" t="n"/>
      <c r="H56" s="20" t="n"/>
      <c r="I56" s="20" t="n"/>
      <c r="J56" s="23" t="n"/>
    </row>
    <row r="57">
      <c r="A57" s="35" t="n"/>
      <c r="B57" s="36" t="n"/>
      <c r="C57" s="27" t="n"/>
      <c r="D57" s="23" t="n"/>
      <c r="E57" s="6">
        <f>IF(D57="","",IFERROR(VLOOKUP(D57,'Premissas'!$D$6:$E$14,2,FALSE),"Não classificado"))</f>
        <v/>
      </c>
      <c r="F57" s="20" t="n"/>
      <c r="G57" s="20" t="n"/>
      <c r="H57" s="20" t="n"/>
      <c r="I57" s="20" t="n"/>
      <c r="J57" s="23" t="n"/>
    </row>
    <row r="58">
      <c r="A58" s="35" t="n"/>
      <c r="B58" s="36" t="n"/>
      <c r="C58" s="27" t="n"/>
      <c r="D58" s="23" t="n"/>
      <c r="E58" s="10">
        <f>IF(D58="","",IFERROR(VLOOKUP(D58,'Premissas'!$D$6:$E$14,2,FALSE),"Não classificado"))</f>
        <v/>
      </c>
      <c r="F58" s="20" t="n"/>
      <c r="G58" s="20" t="n"/>
      <c r="H58" s="20" t="n"/>
      <c r="I58" s="20" t="n"/>
      <c r="J58" s="23" t="n"/>
    </row>
    <row r="59">
      <c r="A59" s="35" t="n"/>
      <c r="B59" s="36" t="n"/>
      <c r="C59" s="27" t="n"/>
      <c r="D59" s="23" t="n"/>
      <c r="E59" s="6">
        <f>IF(D59="","",IFERROR(VLOOKUP(D59,'Premissas'!$D$6:$E$14,2,FALSE),"Não classificado"))</f>
        <v/>
      </c>
      <c r="F59" s="20" t="n"/>
      <c r="G59" s="20" t="n"/>
      <c r="H59" s="20" t="n"/>
      <c r="I59" s="20" t="n"/>
      <c r="J59" s="23" t="n"/>
    </row>
    <row r="60">
      <c r="A60" s="35" t="n"/>
      <c r="B60" s="36" t="n"/>
      <c r="C60" s="27" t="n"/>
      <c r="D60" s="23" t="n"/>
      <c r="E60" s="10">
        <f>IF(D60="","",IFERROR(VLOOKUP(D60,'Premissas'!$D$6:$E$14,2,FALSE),"Não classificado"))</f>
        <v/>
      </c>
      <c r="F60" s="20" t="n"/>
      <c r="G60" s="20" t="n"/>
      <c r="H60" s="20" t="n"/>
      <c r="I60" s="20" t="n"/>
      <c r="J60" s="23" t="n"/>
    </row>
    <row r="61">
      <c r="A61" s="35" t="n"/>
      <c r="B61" s="36" t="n"/>
      <c r="C61" s="27" t="n"/>
      <c r="D61" s="23" t="n"/>
      <c r="E61" s="6">
        <f>IF(D61="","",IFERROR(VLOOKUP(D61,'Premissas'!$D$6:$E$14,2,FALSE),"Não classificado"))</f>
        <v/>
      </c>
      <c r="F61" s="20" t="n"/>
      <c r="G61" s="20" t="n"/>
      <c r="H61" s="20" t="n"/>
      <c r="I61" s="20" t="n"/>
      <c r="J61" s="23" t="n"/>
    </row>
    <row r="62">
      <c r="A62" s="35" t="n"/>
      <c r="B62" s="36" t="n"/>
      <c r="C62" s="27" t="n"/>
      <c r="D62" s="23" t="n"/>
      <c r="E62" s="10">
        <f>IF(D62="","",IFERROR(VLOOKUP(D62,'Premissas'!$D$6:$E$14,2,FALSE),"Não classificado"))</f>
        <v/>
      </c>
      <c r="F62" s="20" t="n"/>
      <c r="G62" s="20" t="n"/>
      <c r="H62" s="20" t="n"/>
      <c r="I62" s="20" t="n"/>
      <c r="J62" s="23" t="n"/>
    </row>
    <row r="63">
      <c r="A63" s="35" t="n"/>
      <c r="B63" s="36" t="n"/>
      <c r="C63" s="27" t="n"/>
      <c r="D63" s="23" t="n"/>
      <c r="E63" s="6">
        <f>IF(D63="","",IFERROR(VLOOKUP(D63,'Premissas'!$D$6:$E$14,2,FALSE),"Não classificado"))</f>
        <v/>
      </c>
      <c r="F63" s="20" t="n"/>
      <c r="G63" s="20" t="n"/>
      <c r="H63" s="20" t="n"/>
      <c r="I63" s="20" t="n"/>
      <c r="J63" s="23" t="n"/>
    </row>
    <row r="64">
      <c r="A64" s="35" t="n"/>
      <c r="B64" s="36" t="n"/>
      <c r="C64" s="27" t="n"/>
      <c r="D64" s="23" t="n"/>
      <c r="E64" s="10">
        <f>IF(D64="","",IFERROR(VLOOKUP(D64,'Premissas'!$D$6:$E$14,2,FALSE),"Não classificado"))</f>
        <v/>
      </c>
      <c r="F64" s="20" t="n"/>
      <c r="G64" s="20" t="n"/>
      <c r="H64" s="20" t="n"/>
      <c r="I64" s="20" t="n"/>
      <c r="J64" s="23" t="n"/>
    </row>
    <row r="65">
      <c r="A65" s="35" t="n"/>
      <c r="B65" s="36" t="n"/>
      <c r="C65" s="27" t="n"/>
      <c r="D65" s="23" t="n"/>
      <c r="E65" s="6">
        <f>IF(D65="","",IFERROR(VLOOKUP(D65,'Premissas'!$D$6:$E$14,2,FALSE),"Não classificado"))</f>
        <v/>
      </c>
      <c r="F65" s="20" t="n"/>
      <c r="G65" s="20" t="n"/>
      <c r="H65" s="20" t="n"/>
      <c r="I65" s="20" t="n"/>
      <c r="J65" s="23" t="n"/>
    </row>
    <row r="66">
      <c r="A66" s="35" t="n"/>
      <c r="B66" s="36" t="n"/>
      <c r="C66" s="27" t="n"/>
      <c r="D66" s="23" t="n"/>
      <c r="E66" s="10">
        <f>IF(D66="","",IFERROR(VLOOKUP(D66,'Premissas'!$D$6:$E$14,2,FALSE),"Não classificado"))</f>
        <v/>
      </c>
      <c r="F66" s="20" t="n"/>
      <c r="G66" s="20" t="n"/>
      <c r="H66" s="20" t="n"/>
      <c r="I66" s="20" t="n"/>
      <c r="J66" s="23" t="n"/>
    </row>
    <row r="67">
      <c r="A67" s="35" t="n"/>
      <c r="B67" s="36" t="n"/>
      <c r="C67" s="27" t="n"/>
      <c r="D67" s="23" t="n"/>
      <c r="E67" s="6">
        <f>IF(D67="","",IFERROR(VLOOKUP(D67,'Premissas'!$D$6:$E$14,2,FALSE),"Não classificado"))</f>
        <v/>
      </c>
      <c r="F67" s="20" t="n"/>
      <c r="G67" s="20" t="n"/>
      <c r="H67" s="20" t="n"/>
      <c r="I67" s="20" t="n"/>
      <c r="J67" s="23" t="n"/>
    </row>
    <row r="68">
      <c r="A68" s="35" t="n"/>
      <c r="B68" s="36" t="n"/>
      <c r="C68" s="27" t="n"/>
      <c r="D68" s="23" t="n"/>
      <c r="E68" s="10">
        <f>IF(D68="","",IFERROR(VLOOKUP(D68,'Premissas'!$D$6:$E$14,2,FALSE),"Não classificado"))</f>
        <v/>
      </c>
      <c r="F68" s="20" t="n"/>
      <c r="G68" s="20" t="n"/>
      <c r="H68" s="20" t="n"/>
      <c r="I68" s="20" t="n"/>
      <c r="J68" s="23" t="n"/>
    </row>
    <row r="69">
      <c r="A69" s="35" t="n"/>
      <c r="B69" s="36" t="n"/>
      <c r="C69" s="27" t="n"/>
      <c r="D69" s="23" t="n"/>
      <c r="E69" s="6">
        <f>IF(D69="","",IFERROR(VLOOKUP(D69,'Premissas'!$D$6:$E$14,2,FALSE),"Não classificado"))</f>
        <v/>
      </c>
      <c r="F69" s="20" t="n"/>
      <c r="G69" s="20" t="n"/>
      <c r="H69" s="20" t="n"/>
      <c r="I69" s="20" t="n"/>
      <c r="J69" s="23" t="n"/>
    </row>
    <row r="70">
      <c r="A70" s="35" t="n"/>
      <c r="B70" s="36" t="n"/>
      <c r="C70" s="27" t="n"/>
      <c r="D70" s="23" t="n"/>
      <c r="E70" s="10">
        <f>IF(D70="","",IFERROR(VLOOKUP(D70,'Premissas'!$D$6:$E$14,2,FALSE),"Não classificado"))</f>
        <v/>
      </c>
      <c r="F70" s="20" t="n"/>
      <c r="G70" s="20" t="n"/>
      <c r="H70" s="20" t="n"/>
      <c r="I70" s="20" t="n"/>
      <c r="J70" s="23" t="n"/>
    </row>
    <row r="71">
      <c r="A71" s="35" t="n"/>
      <c r="B71" s="36" t="n"/>
      <c r="C71" s="27" t="n"/>
      <c r="D71" s="23" t="n"/>
      <c r="E71" s="6">
        <f>IF(D71="","",IFERROR(VLOOKUP(D71,'Premissas'!$D$6:$E$14,2,FALSE),"Não classificado"))</f>
        <v/>
      </c>
      <c r="F71" s="20" t="n"/>
      <c r="G71" s="20" t="n"/>
      <c r="H71" s="20" t="n"/>
      <c r="I71" s="20" t="n"/>
      <c r="J71" s="23" t="n"/>
    </row>
    <row r="72">
      <c r="A72" s="35" t="n"/>
      <c r="B72" s="36" t="n"/>
      <c r="C72" s="27" t="n"/>
      <c r="D72" s="23" t="n"/>
      <c r="E72" s="10">
        <f>IF(D72="","",IFERROR(VLOOKUP(D72,'Premissas'!$D$6:$E$14,2,FALSE),"Não classificado"))</f>
        <v/>
      </c>
      <c r="F72" s="20" t="n"/>
      <c r="G72" s="20" t="n"/>
      <c r="H72" s="20" t="n"/>
      <c r="I72" s="20" t="n"/>
      <c r="J72" s="23" t="n"/>
    </row>
    <row r="73">
      <c r="A73" s="35" t="n"/>
      <c r="B73" s="36" t="n"/>
      <c r="C73" s="27" t="n"/>
      <c r="D73" s="23" t="n"/>
      <c r="E73" s="6">
        <f>IF(D73="","",IFERROR(VLOOKUP(D73,'Premissas'!$D$6:$E$14,2,FALSE),"Não classificado"))</f>
        <v/>
      </c>
      <c r="F73" s="20" t="n"/>
      <c r="G73" s="20" t="n"/>
      <c r="H73" s="20" t="n"/>
      <c r="I73" s="20" t="n"/>
      <c r="J73" s="23" t="n"/>
    </row>
    <row r="74">
      <c r="A74" s="35" t="n"/>
      <c r="B74" s="36" t="n"/>
      <c r="C74" s="27" t="n"/>
      <c r="D74" s="23" t="n"/>
      <c r="E74" s="10">
        <f>IF(D74="","",IFERROR(VLOOKUP(D74,'Premissas'!$D$6:$E$14,2,FALSE),"Não classificado"))</f>
        <v/>
      </c>
      <c r="F74" s="20" t="n"/>
      <c r="G74" s="20" t="n"/>
      <c r="H74" s="20" t="n"/>
      <c r="I74" s="20" t="n"/>
      <c r="J74" s="23" t="n"/>
    </row>
    <row r="75">
      <c r="A75" s="35" t="n"/>
      <c r="B75" s="36" t="n"/>
      <c r="C75" s="27" t="n"/>
      <c r="D75" s="23" t="n"/>
      <c r="E75" s="6">
        <f>IF(D75="","",IFERROR(VLOOKUP(D75,'Premissas'!$D$6:$E$14,2,FALSE),"Não classificado"))</f>
        <v/>
      </c>
      <c r="F75" s="20" t="n"/>
      <c r="G75" s="20" t="n"/>
      <c r="H75" s="20" t="n"/>
      <c r="I75" s="20" t="n"/>
      <c r="J75" s="23" t="n"/>
    </row>
    <row r="76">
      <c r="A76" s="35" t="n"/>
      <c r="B76" s="36" t="n"/>
      <c r="C76" s="27" t="n"/>
      <c r="D76" s="23" t="n"/>
      <c r="E76" s="10">
        <f>IF(D76="","",IFERROR(VLOOKUP(D76,'Premissas'!$D$6:$E$14,2,FALSE),"Não classificado"))</f>
        <v/>
      </c>
      <c r="F76" s="20" t="n"/>
      <c r="G76" s="20" t="n"/>
      <c r="H76" s="20" t="n"/>
      <c r="I76" s="20" t="n"/>
      <c r="J76" s="23" t="n"/>
    </row>
    <row r="77">
      <c r="A77" s="35" t="n"/>
      <c r="B77" s="36" t="n"/>
      <c r="C77" s="27" t="n"/>
      <c r="D77" s="23" t="n"/>
      <c r="E77" s="6">
        <f>IF(D77="","",IFERROR(VLOOKUP(D77,'Premissas'!$D$6:$E$14,2,FALSE),"Não classificado"))</f>
        <v/>
      </c>
      <c r="F77" s="20" t="n"/>
      <c r="G77" s="20" t="n"/>
      <c r="H77" s="20" t="n"/>
      <c r="I77" s="20" t="n"/>
      <c r="J77" s="23" t="n"/>
    </row>
    <row r="78">
      <c r="A78" s="35" t="n"/>
      <c r="B78" s="36" t="n"/>
      <c r="C78" s="27" t="n"/>
      <c r="D78" s="23" t="n"/>
      <c r="E78" s="10">
        <f>IF(D78="","",IFERROR(VLOOKUP(D78,'Premissas'!$D$6:$E$14,2,FALSE),"Não classificado"))</f>
        <v/>
      </c>
      <c r="F78" s="20" t="n"/>
      <c r="G78" s="20" t="n"/>
      <c r="H78" s="20" t="n"/>
      <c r="I78" s="20" t="n"/>
      <c r="J78" s="23" t="n"/>
    </row>
    <row r="79">
      <c r="A79" s="35" t="n"/>
      <c r="B79" s="36" t="n"/>
      <c r="C79" s="27" t="n"/>
      <c r="D79" s="23" t="n"/>
      <c r="E79" s="6">
        <f>IF(D79="","",IFERROR(VLOOKUP(D79,'Premissas'!$D$6:$E$14,2,FALSE),"Não classificado"))</f>
        <v/>
      </c>
      <c r="F79" s="20" t="n"/>
      <c r="G79" s="20" t="n"/>
      <c r="H79" s="20" t="n"/>
      <c r="I79" s="20" t="n"/>
      <c r="J79" s="23" t="n"/>
    </row>
    <row r="80">
      <c r="A80" s="35" t="n"/>
      <c r="B80" s="36" t="n"/>
      <c r="C80" s="27" t="n"/>
      <c r="D80" s="23" t="n"/>
      <c r="E80" s="10">
        <f>IF(D80="","",IFERROR(VLOOKUP(D80,'Premissas'!$D$6:$E$14,2,FALSE),"Não classificado"))</f>
        <v/>
      </c>
      <c r="F80" s="20" t="n"/>
      <c r="G80" s="20" t="n"/>
      <c r="H80" s="20" t="n"/>
      <c r="I80" s="20" t="n"/>
      <c r="J80" s="23" t="n"/>
    </row>
    <row r="81">
      <c r="A81" s="35" t="n"/>
      <c r="B81" s="36" t="n"/>
      <c r="C81" s="27" t="n"/>
      <c r="D81" s="23" t="n"/>
      <c r="E81" s="6">
        <f>IF(D81="","",IFERROR(VLOOKUP(D81,'Premissas'!$D$6:$E$14,2,FALSE),"Não classificado"))</f>
        <v/>
      </c>
      <c r="F81" s="20" t="n"/>
      <c r="G81" s="20" t="n"/>
      <c r="H81" s="20" t="n"/>
      <c r="I81" s="20" t="n"/>
      <c r="J81" s="23" t="n"/>
    </row>
    <row r="82">
      <c r="A82" s="35" t="n"/>
      <c r="B82" s="36" t="n"/>
      <c r="C82" s="27" t="n"/>
      <c r="D82" s="23" t="n"/>
      <c r="E82" s="10">
        <f>IF(D82="","",IFERROR(VLOOKUP(D82,'Premissas'!$D$6:$E$14,2,FALSE),"Não classificado"))</f>
        <v/>
      </c>
      <c r="F82" s="20" t="n"/>
      <c r="G82" s="20" t="n"/>
      <c r="H82" s="20" t="n"/>
      <c r="I82" s="20" t="n"/>
      <c r="J82" s="23" t="n"/>
    </row>
    <row r="83">
      <c r="A83" s="35" t="n"/>
      <c r="B83" s="36" t="n"/>
      <c r="C83" s="27" t="n"/>
      <c r="D83" s="23" t="n"/>
      <c r="E83" s="6">
        <f>IF(D83="","",IFERROR(VLOOKUP(D83,'Premissas'!$D$6:$E$14,2,FALSE),"Não classificado"))</f>
        <v/>
      </c>
      <c r="F83" s="20" t="n"/>
      <c r="G83" s="20" t="n"/>
      <c r="H83" s="20" t="n"/>
      <c r="I83" s="20" t="n"/>
      <c r="J83" s="23" t="n"/>
    </row>
    <row r="84">
      <c r="A84" s="35" t="n"/>
      <c r="B84" s="36" t="n"/>
      <c r="C84" s="27" t="n"/>
      <c r="D84" s="23" t="n"/>
      <c r="E84" s="10">
        <f>IF(D84="","",IFERROR(VLOOKUP(D84,'Premissas'!$D$6:$E$14,2,FALSE),"Não classificado"))</f>
        <v/>
      </c>
      <c r="F84" s="20" t="n"/>
      <c r="G84" s="20" t="n"/>
      <c r="H84" s="20" t="n"/>
      <c r="I84" s="20" t="n"/>
      <c r="J84" s="23" t="n"/>
    </row>
    <row r="85">
      <c r="A85" s="35" t="n"/>
      <c r="B85" s="36" t="n"/>
      <c r="C85" s="27" t="n"/>
      <c r="D85" s="23" t="n"/>
      <c r="E85" s="6">
        <f>IF(D85="","",IFERROR(VLOOKUP(D85,'Premissas'!$D$6:$E$14,2,FALSE),"Não classificado"))</f>
        <v/>
      </c>
      <c r="F85" s="20" t="n"/>
      <c r="G85" s="20" t="n"/>
      <c r="H85" s="20" t="n"/>
      <c r="I85" s="20" t="n"/>
      <c r="J85" s="23" t="n"/>
    </row>
    <row r="86">
      <c r="A86" s="35" t="n"/>
      <c r="B86" s="36" t="n"/>
      <c r="C86" s="27" t="n"/>
      <c r="D86" s="23" t="n"/>
      <c r="E86" s="10">
        <f>IF(D86="","",IFERROR(VLOOKUP(D86,'Premissas'!$D$6:$E$14,2,FALSE),"Não classificado"))</f>
        <v/>
      </c>
      <c r="F86" s="20" t="n"/>
      <c r="G86" s="20" t="n"/>
      <c r="H86" s="20" t="n"/>
      <c r="I86" s="20" t="n"/>
      <c r="J86" s="23" t="n"/>
    </row>
    <row r="87">
      <c r="A87" s="35" t="n"/>
      <c r="B87" s="36" t="n"/>
      <c r="C87" s="27" t="n"/>
      <c r="D87" s="23" t="n"/>
      <c r="E87" s="6">
        <f>IF(D87="","",IFERROR(VLOOKUP(D87,'Premissas'!$D$6:$E$14,2,FALSE),"Não classificado"))</f>
        <v/>
      </c>
      <c r="F87" s="20" t="n"/>
      <c r="G87" s="20" t="n"/>
      <c r="H87" s="20" t="n"/>
      <c r="I87" s="20" t="n"/>
      <c r="J87" s="23" t="n"/>
    </row>
    <row r="88">
      <c r="A88" s="35" t="n"/>
      <c r="B88" s="36" t="n"/>
      <c r="C88" s="27" t="n"/>
      <c r="D88" s="23" t="n"/>
      <c r="E88" s="10">
        <f>IF(D88="","",IFERROR(VLOOKUP(D88,'Premissas'!$D$6:$E$14,2,FALSE),"Não classificado"))</f>
        <v/>
      </c>
      <c r="F88" s="20" t="n"/>
      <c r="G88" s="20" t="n"/>
      <c r="H88" s="20" t="n"/>
      <c r="I88" s="20" t="n"/>
      <c r="J88" s="23" t="n"/>
    </row>
    <row r="89">
      <c r="A89" s="35" t="n"/>
      <c r="B89" s="36" t="n"/>
      <c r="C89" s="27" t="n"/>
      <c r="D89" s="23" t="n"/>
      <c r="E89" s="6">
        <f>IF(D89="","",IFERROR(VLOOKUP(D89,'Premissas'!$D$6:$E$14,2,FALSE),"Não classificado"))</f>
        <v/>
      </c>
      <c r="F89" s="20" t="n"/>
      <c r="G89" s="20" t="n"/>
      <c r="H89" s="20" t="n"/>
      <c r="I89" s="20" t="n"/>
      <c r="J89" s="23" t="n"/>
    </row>
    <row r="90">
      <c r="A90" s="35" t="n"/>
      <c r="B90" s="36" t="n"/>
      <c r="C90" s="27" t="n"/>
      <c r="D90" s="23" t="n"/>
      <c r="E90" s="10">
        <f>IF(D90="","",IFERROR(VLOOKUP(D90,'Premissas'!$D$6:$E$14,2,FALSE),"Não classificado"))</f>
        <v/>
      </c>
      <c r="F90" s="20" t="n"/>
      <c r="G90" s="20" t="n"/>
      <c r="H90" s="20" t="n"/>
      <c r="I90" s="20" t="n"/>
      <c r="J90" s="23" t="n"/>
    </row>
    <row r="91">
      <c r="A91" s="35" t="n"/>
      <c r="B91" s="36" t="n"/>
      <c r="C91" s="27" t="n"/>
      <c r="D91" s="23" t="n"/>
      <c r="E91" s="6">
        <f>IF(D91="","",IFERROR(VLOOKUP(D91,'Premissas'!$D$6:$E$14,2,FALSE),"Não classificado"))</f>
        <v/>
      </c>
      <c r="F91" s="20" t="n"/>
      <c r="G91" s="20" t="n"/>
      <c r="H91" s="20" t="n"/>
      <c r="I91" s="20" t="n"/>
      <c r="J91" s="23" t="n"/>
    </row>
    <row r="92">
      <c r="A92" s="35" t="n"/>
      <c r="B92" s="36" t="n"/>
      <c r="C92" s="27" t="n"/>
      <c r="D92" s="23" t="n"/>
      <c r="E92" s="10">
        <f>IF(D92="","",IFERROR(VLOOKUP(D92,'Premissas'!$D$6:$E$14,2,FALSE),"Não classificado"))</f>
        <v/>
      </c>
      <c r="F92" s="20" t="n"/>
      <c r="G92" s="20" t="n"/>
      <c r="H92" s="20" t="n"/>
      <c r="I92" s="20" t="n"/>
      <c r="J92" s="23" t="n"/>
    </row>
    <row r="93">
      <c r="A93" s="35" t="n"/>
      <c r="B93" s="36" t="n"/>
      <c r="C93" s="27" t="n"/>
      <c r="D93" s="23" t="n"/>
      <c r="E93" s="6">
        <f>IF(D93="","",IFERROR(VLOOKUP(D93,'Premissas'!$D$6:$E$14,2,FALSE),"Não classificado"))</f>
        <v/>
      </c>
      <c r="F93" s="20" t="n"/>
      <c r="G93" s="20" t="n"/>
      <c r="H93" s="20" t="n"/>
      <c r="I93" s="20" t="n"/>
      <c r="J93" s="23" t="n"/>
    </row>
    <row r="94">
      <c r="A94" s="35" t="n"/>
      <c r="B94" s="36" t="n"/>
      <c r="C94" s="27" t="n"/>
      <c r="D94" s="23" t="n"/>
      <c r="E94" s="10">
        <f>IF(D94="","",IFERROR(VLOOKUP(D94,'Premissas'!$D$6:$E$14,2,FALSE),"Não classificado"))</f>
        <v/>
      </c>
      <c r="F94" s="20" t="n"/>
      <c r="G94" s="20" t="n"/>
      <c r="H94" s="20" t="n"/>
      <c r="I94" s="20" t="n"/>
      <c r="J94" s="23" t="n"/>
    </row>
    <row r="95">
      <c r="A95" s="35" t="n"/>
      <c r="B95" s="36" t="n"/>
      <c r="C95" s="27" t="n"/>
      <c r="D95" s="23" t="n"/>
      <c r="E95" s="6">
        <f>IF(D95="","",IFERROR(VLOOKUP(D95,'Premissas'!$D$6:$E$14,2,FALSE),"Não classificado"))</f>
        <v/>
      </c>
      <c r="F95" s="20" t="n"/>
      <c r="G95" s="20" t="n"/>
      <c r="H95" s="20" t="n"/>
      <c r="I95" s="20" t="n"/>
      <c r="J95" s="23" t="n"/>
    </row>
    <row r="96">
      <c r="A96" s="35" t="n"/>
      <c r="B96" s="36" t="n"/>
      <c r="C96" s="27" t="n"/>
      <c r="D96" s="23" t="n"/>
      <c r="E96" s="10">
        <f>IF(D96="","",IFERROR(VLOOKUP(D96,'Premissas'!$D$6:$E$14,2,FALSE),"Não classificado"))</f>
        <v/>
      </c>
      <c r="F96" s="20" t="n"/>
      <c r="G96" s="20" t="n"/>
      <c r="H96" s="20" t="n"/>
      <c r="I96" s="20" t="n"/>
      <c r="J96" s="23" t="n"/>
    </row>
    <row r="97">
      <c r="A97" s="35" t="n"/>
      <c r="B97" s="36" t="n"/>
      <c r="C97" s="27" t="n"/>
      <c r="D97" s="23" t="n"/>
      <c r="E97" s="6">
        <f>IF(D97="","",IFERROR(VLOOKUP(D97,'Premissas'!$D$6:$E$14,2,FALSE),"Não classificado"))</f>
        <v/>
      </c>
      <c r="F97" s="20" t="n"/>
      <c r="G97" s="20" t="n"/>
      <c r="H97" s="20" t="n"/>
      <c r="I97" s="20" t="n"/>
      <c r="J97" s="23" t="n"/>
    </row>
    <row r="98">
      <c r="A98" s="35" t="n"/>
      <c r="B98" s="36" t="n"/>
      <c r="C98" s="27" t="n"/>
      <c r="D98" s="23" t="n"/>
      <c r="E98" s="10">
        <f>IF(D98="","",IFERROR(VLOOKUP(D98,'Premissas'!$D$6:$E$14,2,FALSE),"Não classificado"))</f>
        <v/>
      </c>
      <c r="F98" s="20" t="n"/>
      <c r="G98" s="20" t="n"/>
      <c r="H98" s="20" t="n"/>
      <c r="I98" s="20" t="n"/>
      <c r="J98" s="23" t="n"/>
    </row>
    <row r="99">
      <c r="A99" s="35" t="n"/>
      <c r="B99" s="36" t="n"/>
      <c r="C99" s="27" t="n"/>
      <c r="D99" s="23" t="n"/>
      <c r="E99" s="6">
        <f>IF(D99="","",IFERROR(VLOOKUP(D99,'Premissas'!$D$6:$E$14,2,FALSE),"Não classificado"))</f>
        <v/>
      </c>
      <c r="F99" s="20" t="n"/>
      <c r="G99" s="20" t="n"/>
      <c r="H99" s="20" t="n"/>
      <c r="I99" s="20" t="n"/>
      <c r="J99" s="23" t="n"/>
    </row>
    <row r="100">
      <c r="A100" s="35" t="n"/>
      <c r="B100" s="36" t="n"/>
      <c r="C100" s="27" t="n"/>
      <c r="D100" s="23" t="n"/>
      <c r="E100" s="10">
        <f>IF(D100="","",IFERROR(VLOOKUP(D100,'Premissas'!$D$6:$E$14,2,FALSE),"Não classificado"))</f>
        <v/>
      </c>
      <c r="F100" s="20" t="n"/>
      <c r="G100" s="20" t="n"/>
      <c r="H100" s="20" t="n"/>
      <c r="I100" s="20" t="n"/>
      <c r="J100" s="23" t="n"/>
    </row>
    <row r="101">
      <c r="A101" s="35" t="n"/>
      <c r="B101" s="36" t="n"/>
      <c r="C101" s="27" t="n"/>
      <c r="D101" s="23" t="n"/>
      <c r="E101" s="6">
        <f>IF(D101="","",IFERROR(VLOOKUP(D101,'Premissas'!$D$6:$E$14,2,FALSE),"Não classificado"))</f>
        <v/>
      </c>
      <c r="F101" s="20" t="n"/>
      <c r="G101" s="20" t="n"/>
      <c r="H101" s="20" t="n"/>
      <c r="I101" s="20" t="n"/>
      <c r="J101" s="23" t="n"/>
    </row>
    <row r="102">
      <c r="A102" s="35" t="n"/>
      <c r="B102" s="36" t="n"/>
      <c r="C102" s="27" t="n"/>
      <c r="D102" s="23" t="n"/>
      <c r="E102" s="10">
        <f>IF(D102="","",IFERROR(VLOOKUP(D102,'Premissas'!$D$6:$E$14,2,FALSE),"Não classificado"))</f>
        <v/>
      </c>
      <c r="F102" s="20" t="n"/>
      <c r="G102" s="20" t="n"/>
      <c r="H102" s="20" t="n"/>
      <c r="I102" s="20" t="n"/>
      <c r="J102" s="23" t="n"/>
    </row>
    <row r="103">
      <c r="A103" s="35" t="n"/>
      <c r="B103" s="36" t="n"/>
      <c r="C103" s="27" t="n"/>
      <c r="D103" s="23" t="n"/>
      <c r="E103" s="6">
        <f>IF(D103="","",IFERROR(VLOOKUP(D103,'Premissas'!$D$6:$E$14,2,FALSE),"Não classificado"))</f>
        <v/>
      </c>
      <c r="F103" s="20" t="n"/>
      <c r="G103" s="20" t="n"/>
      <c r="H103" s="20" t="n"/>
      <c r="I103" s="20" t="n"/>
      <c r="J103" s="23" t="n"/>
    </row>
    <row r="104">
      <c r="A104" s="35" t="n"/>
      <c r="B104" s="36" t="n"/>
      <c r="C104" s="27" t="n"/>
      <c r="D104" s="23" t="n"/>
      <c r="E104" s="10">
        <f>IF(D104="","",IFERROR(VLOOKUP(D104,'Premissas'!$D$6:$E$14,2,FALSE),"Não classificado"))</f>
        <v/>
      </c>
      <c r="F104" s="20" t="n"/>
      <c r="G104" s="20" t="n"/>
      <c r="H104" s="20" t="n"/>
      <c r="I104" s="20" t="n"/>
      <c r="J104" s="23" t="n"/>
    </row>
    <row r="105">
      <c r="A105" s="35" t="n"/>
      <c r="B105" s="36" t="n"/>
      <c r="C105" s="27" t="n"/>
      <c r="D105" s="23" t="n"/>
      <c r="E105" s="6">
        <f>IF(D105="","",IFERROR(VLOOKUP(D105,'Premissas'!$D$6:$E$14,2,FALSE),"Não classificado"))</f>
        <v/>
      </c>
      <c r="F105" s="20" t="n"/>
      <c r="G105" s="20" t="n"/>
      <c r="H105" s="20" t="n"/>
      <c r="I105" s="20" t="n"/>
      <c r="J105" s="23" t="n"/>
    </row>
  </sheetData>
  <autoFilter ref="A5:J105"/>
  <mergeCells count="1">
    <mergeCell ref="A1:J1"/>
  </mergeCells>
  <conditionalFormatting sqref="E6:E105">
    <cfRule type="expression" priority="1" dxfId="1" stopIfTrue="1">
      <formula>E6="Não classificado"</formula>
    </cfRule>
    <cfRule type="expression" priority="2" dxfId="0" stopIfTrue="1">
      <formula>E6="Receita"</formula>
    </cfRule>
  </conditionalFormatting>
  <dataValidations count="2">
    <dataValidation sqref="C6:C105" showErrorMessage="1" showInputMessage="1" allowBlank="1" errorTitle="Tipo inválido" error="Escolha um tipo da lista." promptTitle="Tipo de lançamento" prompt="Selecione o tipo financeiro correspondente." type="list">
      <formula1>"Receita,Despesa operacional,DAS/impostos,Investimento"</formula1>
    </dataValidation>
    <dataValidation sqref="D6:D105" showErrorMessage="1" showInputMessage="1" allowBlank="1" errorTitle="Categoria inválida" error="Escolha uma categoria da lista." promptTitle="Categoria do lançamento" prompt="Selecione a categoria que será usada na classificação." type="list">
      <formula1>"Vendas de produtos,Prestação de serviços,Aluguel,Folha e pró-labore,Fornecedores,Marketing,Transporte,Software,Investimentos,DAS/impostos"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2026-09-06T18:56:45Z</dcterms:created>
  <dcterms:modified xmlns:dcterms="http://purl.org/dc/terms/" xmlns:xsi="http://www.w3.org/2001/XMLSchema-instance" xsi:type="dcterms:W3CDTF">2026-09-06T18:56:45Z</dcterms:modified>
</cp:coreProperties>
</file>