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vimentações" sheetId="1" state="visible" r:id="rId1"/>
    <sheet xmlns:r="http://schemas.openxmlformats.org/officeDocument/2006/relationships" name="Serviços" sheetId="2" state="visible" r:id="rId2"/>
    <sheet xmlns:r="http://schemas.openxmlformats.org/officeDocument/2006/relationships" name="Painel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R$ #.##0,00"/>
  </numFmts>
  <fonts count="6">
    <font>
      <name val="Calibri"/>
      <family val="2"/>
      <color theme="1"/>
      <sz val="11"/>
      <scheme val="minor"/>
    </font>
    <font>
      <b val="1"/>
      <color rgb="000F766E"/>
      <sz val="14"/>
    </font>
    <font>
      <b val="1"/>
      <color rgb="00FFFFFF"/>
      <sz val="11"/>
    </font>
    <font>
      <sz val="10"/>
    </font>
    <font>
      <b val="1"/>
      <color rgb="00FFFFFF"/>
      <sz val="10"/>
    </font>
    <font>
      <i val="1"/>
      <color rgb="006B7280"/>
      <sz val="9"/>
    </font>
  </fonts>
  <fills count="9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22C55E"/>
      </patternFill>
    </fill>
    <fill>
      <patternFill patternType="solid">
        <fgColor rgb="00DC2626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5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6" fontId="3" fillId="3" borderId="1" applyAlignment="1" pivotButton="0" quotePrefix="0" xfId="0">
      <alignment horizontal="center" vertical="center"/>
    </xf>
    <xf numFmtId="166" fontId="3" fillId="4" borderId="1" applyAlignment="1" pivotButton="0" quotePrefix="0" xfId="0">
      <alignment horizontal="center" vertical="center"/>
    </xf>
    <xf numFmtId="166" fontId="3" fillId="5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166" fontId="4" fillId="6" borderId="1" applyAlignment="1" pivotButton="0" quotePrefix="0" xfId="0">
      <alignment horizontal="center" vertical="center"/>
    </xf>
    <xf numFmtId="166" fontId="4" fillId="7" borderId="1" applyAlignment="1" pivotButton="0" quotePrefix="0" xfId="0">
      <alignment horizontal="center" vertical="center"/>
    </xf>
    <xf numFmtId="1" fontId="4" fillId="6" borderId="1" applyAlignment="1" pivotButton="0" quotePrefix="0" xfId="0">
      <alignment horizontal="center" vertical="center"/>
    </xf>
    <xf numFmtId="1" fontId="4" fillId="7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6" fontId="3" fillId="0" borderId="1" applyAlignment="1" pivotButton="0" quotePrefix="0" xfId="0">
      <alignment horizontal="center"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Receitas x Despesas — Julho/2026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'Painel'!B11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'Painel'!$A$12:$A$13</f>
            </numRef>
          </cat>
          <val>
            <numRef>
              <f>'Painel'!$B$12:$B$13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selection activeCell="A1" sqref="A1"/>
    </sheetView>
  </sheetViews>
  <sheetFormatPr baseColWidth="8" defaultRowHeight="15"/>
  <cols>
    <col width="12" customWidth="1" min="1" max="1"/>
    <col width="10" customWidth="1" min="2" max="2"/>
    <col width="24" customWidth="1" min="3" max="3"/>
    <col width="18" customWidth="1" min="4" max="4"/>
    <col width="16" customWidth="1" min="5" max="5"/>
    <col width="18" customWidth="1" min="6" max="6"/>
    <col width="11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2" customWidth="1" min="13" max="13"/>
    <col width="26" customWidth="1" min="14" max="14"/>
  </cols>
  <sheetData>
    <row r="1">
      <c r="A1" s="1" t="inlineStr">
        <is>
          <t>Salão de Beleza — Movimentações de Julho/2026</t>
        </is>
      </c>
    </row>
    <row r="2">
      <c r="A2" s="2" t="inlineStr">
        <is>
          <t>Data</t>
        </is>
      </c>
      <c r="B2" s="2" t="inlineStr">
        <is>
          <t>Tipo</t>
        </is>
      </c>
      <c r="C2" s="2" t="inlineStr">
        <is>
          <t>Cliente/Fornecedor</t>
        </is>
      </c>
      <c r="D2" s="2" t="inlineStr">
        <is>
          <t>Serviço</t>
        </is>
      </c>
      <c r="E2" s="2" t="inlineStr">
        <is>
          <t>Profissional</t>
        </is>
      </c>
      <c r="F2" s="2" t="inlineStr">
        <is>
          <t>Forma de pagamento</t>
        </is>
      </c>
      <c r="G2" s="2" t="inlineStr">
        <is>
          <t>Quantidade</t>
        </is>
      </c>
      <c r="H2" s="2" t="inlineStr">
        <is>
          <t>Valor informado</t>
        </is>
      </c>
      <c r="I2" s="2" t="inlineStr">
        <is>
          <t>Preço unitário</t>
        </is>
      </c>
      <c r="J2" s="2" t="inlineStr">
        <is>
          <t>Valor total</t>
        </is>
      </c>
      <c r="K2" s="2" t="inlineStr">
        <is>
          <t>Custo estimado</t>
        </is>
      </c>
      <c r="L2" s="2" t="inlineStr">
        <is>
          <t>Resultado</t>
        </is>
      </c>
      <c r="M2" s="2" t="inlineStr">
        <is>
          <t>Status</t>
        </is>
      </c>
      <c r="N2" s="2" t="inlineStr">
        <is>
          <t>Observação</t>
        </is>
      </c>
    </row>
    <row r="3">
      <c r="A3" s="3" t="n">
        <v>46205</v>
      </c>
      <c r="B3" s="4" t="inlineStr">
        <is>
          <t>Receita</t>
        </is>
      </c>
      <c r="C3" s="5" t="inlineStr">
        <is>
          <t>Mariana Alves</t>
        </is>
      </c>
      <c r="D3" s="5" t="inlineStr">
        <is>
          <t>Corte feminino</t>
        </is>
      </c>
      <c r="E3" s="5" t="inlineStr">
        <is>
          <t>Ana Paula</t>
        </is>
      </c>
      <c r="F3" s="4" t="inlineStr">
        <is>
          <t>Pix</t>
        </is>
      </c>
      <c r="G3" s="4" t="n">
        <v>1</v>
      </c>
      <c r="H3" s="6" t="n"/>
      <c r="I3" s="7">
        <f>IFERROR(VLOOKUP(D3,Serviços!$A$3:$D$8,2,FALSE),0)</f>
        <v/>
      </c>
      <c r="J3" s="7">
        <f>IF(B3="Receita",G3*I3,H3)</f>
        <v/>
      </c>
      <c r="K3" s="7">
        <f>IF(B3="Receita",IFERROR(G3*VLOOKUP(D3,Serviços!$A$3:$D$8,4,FALSE),0),0)</f>
        <v/>
      </c>
      <c r="L3" s="7">
        <f>IF(B3="Receita",J3-K3,-H3)</f>
        <v/>
      </c>
      <c r="M3" s="4" t="inlineStr">
        <is>
          <t>Recebido</t>
        </is>
      </c>
      <c r="N3" s="5" t="inlineStr">
        <is>
          <t>Cliente habitual</t>
        </is>
      </c>
    </row>
    <row r="4">
      <c r="A4" s="3" t="n">
        <v>46207</v>
      </c>
      <c r="B4" s="4" t="inlineStr">
        <is>
          <t>Receita</t>
        </is>
      </c>
      <c r="C4" s="5" t="inlineStr">
        <is>
          <t>João Pedro Lima</t>
        </is>
      </c>
      <c r="D4" s="5" t="inlineStr">
        <is>
          <t>Corte masculino</t>
        </is>
      </c>
      <c r="E4" s="5" t="inlineStr">
        <is>
          <t>Carlos Silva</t>
        </is>
      </c>
      <c r="F4" s="4" t="inlineStr">
        <is>
          <t>Cartão de débito</t>
        </is>
      </c>
      <c r="G4" s="4" t="n">
        <v>1</v>
      </c>
      <c r="H4" s="6" t="n"/>
      <c r="I4" s="8">
        <f>IFERROR(VLOOKUP(D4,Serviços!$A$3:$D$8,2,FALSE),0)</f>
        <v/>
      </c>
      <c r="J4" s="8">
        <f>IF(B4="Receita",G4*I4,H4)</f>
        <v/>
      </c>
      <c r="K4" s="8">
        <f>IF(B4="Receita",IFERROR(G4*VLOOKUP(D4,Serviços!$A$3:$D$8,4,FALSE),0),0)</f>
        <v/>
      </c>
      <c r="L4" s="8">
        <f>IF(B4="Receita",J4-K4,-H4)</f>
        <v/>
      </c>
      <c r="M4" s="4" t="inlineStr">
        <is>
          <t>Recebido</t>
        </is>
      </c>
      <c r="N4" s="5" t="inlineStr"/>
    </row>
    <row r="5">
      <c r="A5" s="3" t="n">
        <v>46210</v>
      </c>
      <c r="B5" s="4" t="inlineStr">
        <is>
          <t>Receita</t>
        </is>
      </c>
      <c r="C5" s="5" t="inlineStr">
        <is>
          <t>Camila Souza</t>
        </is>
      </c>
      <c r="D5" s="5" t="inlineStr">
        <is>
          <t>Escova</t>
        </is>
      </c>
      <c r="E5" s="5" t="inlineStr">
        <is>
          <t>Ana Paula</t>
        </is>
      </c>
      <c r="F5" s="4" t="inlineStr">
        <is>
          <t>Pix</t>
        </is>
      </c>
      <c r="G5" s="4" t="n">
        <v>1</v>
      </c>
      <c r="H5" s="6" t="n"/>
      <c r="I5" s="7">
        <f>IFERROR(VLOOKUP(D5,Serviços!$A$3:$D$8,2,FALSE),0)</f>
        <v/>
      </c>
      <c r="J5" s="7">
        <f>IF(B5="Receita",G5*I5,H5)</f>
        <v/>
      </c>
      <c r="K5" s="7">
        <f>IF(B5="Receita",IFERROR(G5*VLOOKUP(D5,Serviços!$A$3:$D$8,4,FALSE),0),0)</f>
        <v/>
      </c>
      <c r="L5" s="7">
        <f>IF(B5="Receita",J5-K5,-H5)</f>
        <v/>
      </c>
      <c r="M5" s="4" t="inlineStr">
        <is>
          <t>Recebido</t>
        </is>
      </c>
      <c r="N5" s="5" t="inlineStr"/>
    </row>
    <row r="6">
      <c r="A6" s="3" t="n">
        <v>46213</v>
      </c>
      <c r="B6" s="4" t="inlineStr">
        <is>
          <t>Receita</t>
        </is>
      </c>
      <c r="C6" s="5" t="inlineStr">
        <is>
          <t>Renata Martins</t>
        </is>
      </c>
      <c r="D6" s="5" t="inlineStr">
        <is>
          <t>Manicure</t>
        </is>
      </c>
      <c r="E6" s="5" t="inlineStr">
        <is>
          <t>Juliana Rocha</t>
        </is>
      </c>
      <c r="F6" s="4" t="inlineStr">
        <is>
          <t>Dinheiro</t>
        </is>
      </c>
      <c r="G6" s="4" t="n">
        <v>1</v>
      </c>
      <c r="H6" s="6" t="n"/>
      <c r="I6" s="8">
        <f>IFERROR(VLOOKUP(D6,Serviços!$A$3:$D$8,2,FALSE),0)</f>
        <v/>
      </c>
      <c r="J6" s="8">
        <f>IF(B6="Receita",G6*I6,H6)</f>
        <v/>
      </c>
      <c r="K6" s="8">
        <f>IF(B6="Receita",IFERROR(G6*VLOOKUP(D6,Serviços!$A$3:$D$8,4,FALSE),0),0)</f>
        <v/>
      </c>
      <c r="L6" s="8">
        <f>IF(B6="Receita",J6-K6,-H6)</f>
        <v/>
      </c>
      <c r="M6" s="4" t="inlineStr">
        <is>
          <t>Pendente</t>
        </is>
      </c>
      <c r="N6" s="5" t="inlineStr">
        <is>
          <t>Aguardando pagamento</t>
        </is>
      </c>
    </row>
    <row r="7">
      <c r="A7" s="3" t="n">
        <v>46216</v>
      </c>
      <c r="B7" s="4" t="inlineStr">
        <is>
          <t>Receita</t>
        </is>
      </c>
      <c r="C7" s="5" t="inlineStr">
        <is>
          <t>Beatriz Oliveira</t>
        </is>
      </c>
      <c r="D7" s="5" t="inlineStr">
        <is>
          <t>Coloração</t>
        </is>
      </c>
      <c r="E7" s="5" t="inlineStr">
        <is>
          <t>Ana Paula</t>
        </is>
      </c>
      <c r="F7" s="4" t="inlineStr">
        <is>
          <t>Cartão de crédito</t>
        </is>
      </c>
      <c r="G7" s="4" t="n">
        <v>1</v>
      </c>
      <c r="H7" s="6" t="n"/>
      <c r="I7" s="7">
        <f>IFERROR(VLOOKUP(D7,Serviços!$A$3:$D$8,2,FALSE),0)</f>
        <v/>
      </c>
      <c r="J7" s="7">
        <f>IF(B7="Receita",G7*I7,H7)</f>
        <v/>
      </c>
      <c r="K7" s="7">
        <f>IF(B7="Receita",IFERROR(G7*VLOOKUP(D7,Serviços!$A$3:$D$8,4,FALSE),0),0)</f>
        <v/>
      </c>
      <c r="L7" s="7">
        <f>IF(B7="Receita",J7-K7,-H7)</f>
        <v/>
      </c>
      <c r="M7" s="4" t="inlineStr">
        <is>
          <t>Recebido</t>
        </is>
      </c>
      <c r="N7" s="5" t="inlineStr">
        <is>
          <t>Retoque em 30 dias</t>
        </is>
      </c>
    </row>
    <row r="8">
      <c r="A8" s="3" t="n">
        <v>46219</v>
      </c>
      <c r="B8" s="4" t="inlineStr">
        <is>
          <t>Despesa</t>
        </is>
      </c>
      <c r="C8" s="5" t="inlineStr">
        <is>
          <t>Distribuidora Beleza Brasil</t>
        </is>
      </c>
      <c r="D8" s="5" t="inlineStr"/>
      <c r="E8" s="5" t="inlineStr"/>
      <c r="F8" s="4" t="inlineStr">
        <is>
          <t>Pix</t>
        </is>
      </c>
      <c r="G8" s="4" t="n">
        <v>1</v>
      </c>
      <c r="H8" s="6" t="n">
        <v>380</v>
      </c>
      <c r="I8" s="8">
        <f>IFERROR(VLOOKUP(D8,Serviços!$A$3:$D$8,2,FALSE),0)</f>
        <v/>
      </c>
      <c r="J8" s="8">
        <f>IF(B8="Receita",G8*I8,H8)</f>
        <v/>
      </c>
      <c r="K8" s="8">
        <f>IF(B8="Receita",IFERROR(G8*VLOOKUP(D8,Serviços!$A$3:$D$8,4,FALSE),0),0)</f>
        <v/>
      </c>
      <c r="L8" s="8">
        <f>IF(B8="Receita",J8-K8,-H8)</f>
        <v/>
      </c>
      <c r="M8" s="4" t="inlineStr">
        <is>
          <t>Pago</t>
        </is>
      </c>
      <c r="N8" s="5" t="inlineStr">
        <is>
          <t>Produtos profissionais</t>
        </is>
      </c>
    </row>
    <row r="9">
      <c r="A9" s="3" t="n">
        <v>46222</v>
      </c>
      <c r="B9" s="4" t="inlineStr">
        <is>
          <t>Receita</t>
        </is>
      </c>
      <c r="C9" s="5" t="inlineStr">
        <is>
          <t>Lucas Ferreira</t>
        </is>
      </c>
      <c r="D9" s="5" t="inlineStr">
        <is>
          <t>Barba</t>
        </is>
      </c>
      <c r="E9" s="5" t="inlineStr">
        <is>
          <t>Carlos Silva</t>
        </is>
      </c>
      <c r="F9" s="4" t="inlineStr">
        <is>
          <t>Dinheiro</t>
        </is>
      </c>
      <c r="G9" s="4" t="n">
        <v>1</v>
      </c>
      <c r="H9" s="6" t="n"/>
      <c r="I9" s="7">
        <f>IFERROR(VLOOKUP(D9,Serviços!$A$3:$D$8,2,FALSE),0)</f>
        <v/>
      </c>
      <c r="J9" s="7">
        <f>IF(B9="Receita",G9*I9,H9)</f>
        <v/>
      </c>
      <c r="K9" s="7">
        <f>IF(B9="Receita",IFERROR(G9*VLOOKUP(D9,Serviços!$A$3:$D$8,4,FALSE),0),0)</f>
        <v/>
      </c>
      <c r="L9" s="7">
        <f>IF(B9="Receita",J9-K9,-H9)</f>
        <v/>
      </c>
      <c r="M9" s="4" t="inlineStr">
        <is>
          <t>Recebido</t>
        </is>
      </c>
      <c r="N9" s="5" t="inlineStr"/>
    </row>
    <row r="10">
      <c r="A10" s="3" t="n">
        <v>46225</v>
      </c>
      <c r="B10" s="4" t="inlineStr">
        <is>
          <t>Receita</t>
        </is>
      </c>
      <c r="C10" s="5" t="inlineStr">
        <is>
          <t>Aline Costa</t>
        </is>
      </c>
      <c r="D10" s="5" t="inlineStr">
        <is>
          <t>Corte feminino</t>
        </is>
      </c>
      <c r="E10" s="5" t="inlineStr">
        <is>
          <t>Ana Paula</t>
        </is>
      </c>
      <c r="F10" s="4" t="inlineStr">
        <is>
          <t>Pix</t>
        </is>
      </c>
      <c r="G10" s="4" t="n">
        <v>1</v>
      </c>
      <c r="H10" s="6" t="n"/>
      <c r="I10" s="8">
        <f>IFERROR(VLOOKUP(D10,Serviços!$A$3:$D$8,2,FALSE),0)</f>
        <v/>
      </c>
      <c r="J10" s="8">
        <f>IF(B10="Receita",G10*I10,H10)</f>
        <v/>
      </c>
      <c r="K10" s="8">
        <f>IF(B10="Receita",IFERROR(G10*VLOOKUP(D10,Serviços!$A$3:$D$8,4,FALSE),0),0)</f>
        <v/>
      </c>
      <c r="L10" s="8">
        <f>IF(B10="Receita",J10-K10,-H10)</f>
        <v/>
      </c>
      <c r="M10" s="4" t="inlineStr">
        <is>
          <t>Recebido</t>
        </is>
      </c>
      <c r="N10" s="5" t="inlineStr"/>
    </row>
    <row r="11">
      <c r="A11" s="3" t="n">
        <v>46228</v>
      </c>
      <c r="B11" s="4" t="inlineStr">
        <is>
          <t>Despesa</t>
        </is>
      </c>
      <c r="C11" s="5" t="inlineStr">
        <is>
          <t>Energia Elétrica</t>
        </is>
      </c>
      <c r="D11" s="5" t="inlineStr"/>
      <c r="E11" s="5" t="inlineStr"/>
      <c r="F11" s="4" t="inlineStr">
        <is>
          <t>Débito automático</t>
        </is>
      </c>
      <c r="G11" s="4" t="n">
        <v>1</v>
      </c>
      <c r="H11" s="6" t="n">
        <v>290</v>
      </c>
      <c r="I11" s="7">
        <f>IFERROR(VLOOKUP(D11,Serviços!$A$3:$D$8,2,FALSE),0)</f>
        <v/>
      </c>
      <c r="J11" s="7">
        <f>IF(B11="Receita",G11*I11,H11)</f>
        <v/>
      </c>
      <c r="K11" s="7">
        <f>IF(B11="Receita",IFERROR(G11*VLOOKUP(D11,Serviços!$A$3:$D$8,4,FALSE),0),0)</f>
        <v/>
      </c>
      <c r="L11" s="7">
        <f>IF(B11="Receita",J11-K11,-H11)</f>
        <v/>
      </c>
      <c r="M11" s="4" t="inlineStr">
        <is>
          <t>Pago</t>
        </is>
      </c>
      <c r="N11" s="5" t="inlineStr">
        <is>
          <t>Conta de energia</t>
        </is>
      </c>
    </row>
    <row r="12">
      <c r="A12" s="3" t="n">
        <v>46232</v>
      </c>
      <c r="B12" s="4" t="inlineStr">
        <is>
          <t>Receita</t>
        </is>
      </c>
      <c r="C12" s="5" t="inlineStr">
        <is>
          <t>Fernanda Rocha</t>
        </is>
      </c>
      <c r="D12" s="5" t="inlineStr">
        <is>
          <t>Hidratação</t>
        </is>
      </c>
      <c r="E12" s="5" t="inlineStr">
        <is>
          <t>Juliana Rocha</t>
        </is>
      </c>
      <c r="F12" s="4" t="inlineStr">
        <is>
          <t>Cartão de crédito</t>
        </is>
      </c>
      <c r="G12" s="4" t="n">
        <v>1</v>
      </c>
      <c r="H12" s="6" t="n"/>
      <c r="I12" s="8">
        <f>IFERROR(VLOOKUP(D12,Serviços!$A$3:$D$8,2,FALSE),0)</f>
        <v/>
      </c>
      <c r="J12" s="8">
        <f>IF(B12="Receita",G12*I12,H12)</f>
        <v/>
      </c>
      <c r="K12" s="8">
        <f>IF(B12="Receita",IFERROR(G12*VLOOKUP(D12,Serviços!$A$3:$D$8,4,FALSE),0),0)</f>
        <v/>
      </c>
      <c r="L12" s="8">
        <f>IF(B12="Receita",J12-K12,-H12)</f>
        <v/>
      </c>
      <c r="M12" s="4" t="inlineStr">
        <is>
          <t>Recebido</t>
        </is>
      </c>
      <c r="N12" s="5" t="inlineStr"/>
    </row>
  </sheetData>
  <mergeCells count="1">
    <mergeCell ref="A1:N1"/>
  </mergeCells>
  <dataValidations count="3">
    <dataValidation sqref="B3:B12" showErrorMessage="1" showInputMessage="1" allowBlank="1" type="list">
      <formula1>"Receita,Despesa"</formula1>
    </dataValidation>
    <dataValidation sqref="F3:F12" showErrorMessage="1" showInputMessage="1" allowBlank="1" type="list">
      <formula1>"Pix,Cartão de débito,Cartão de crédito,Dinheiro,Débito automático"</formula1>
    </dataValidation>
    <dataValidation sqref="M3:M12" showErrorMessage="1" showInputMessage="1" allowBlank="1" type="list">
      <formula1>"Recebido,Pago,Pendente"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6" customWidth="1" min="3" max="3"/>
    <col width="16" customWidth="1" min="4" max="4"/>
  </cols>
  <sheetData>
    <row r="1">
      <c r="A1" s="1" t="inlineStr">
        <is>
          <t>Cadastro de Serviços, Preços e Custos</t>
        </is>
      </c>
    </row>
    <row r="2">
      <c r="A2" s="2" t="inlineStr">
        <is>
          <t>Serviço</t>
        </is>
      </c>
      <c r="B2" s="2" t="inlineStr">
        <is>
          <t>Preço padrão</t>
        </is>
      </c>
      <c r="C2" s="2" t="inlineStr">
        <is>
          <t>Categoria</t>
        </is>
      </c>
      <c r="D2" s="2" t="inlineStr">
        <is>
          <t>Custo estimado</t>
        </is>
      </c>
    </row>
    <row r="3">
      <c r="A3" s="9" t="inlineStr">
        <is>
          <t>Corte feminino</t>
        </is>
      </c>
      <c r="B3" s="6" t="n">
        <v>85</v>
      </c>
      <c r="C3" s="9" t="inlineStr">
        <is>
          <t>Cabelo</t>
        </is>
      </c>
      <c r="D3" s="6" t="n">
        <v>8</v>
      </c>
    </row>
    <row r="4">
      <c r="A4" s="10" t="inlineStr">
        <is>
          <t>Corte masculino</t>
        </is>
      </c>
      <c r="B4" s="6" t="n">
        <v>45</v>
      </c>
      <c r="C4" s="10" t="inlineStr">
        <is>
          <t>Cabelo</t>
        </is>
      </c>
      <c r="D4" s="6" t="n">
        <v>4</v>
      </c>
    </row>
    <row r="5">
      <c r="A5" s="9" t="inlineStr">
        <is>
          <t>Escova</t>
        </is>
      </c>
      <c r="B5" s="6" t="n">
        <v>65</v>
      </c>
      <c r="C5" s="9" t="inlineStr">
        <is>
          <t>Cabelo</t>
        </is>
      </c>
      <c r="D5" s="6" t="n">
        <v>6</v>
      </c>
    </row>
    <row r="6">
      <c r="A6" s="10" t="inlineStr">
        <is>
          <t>Manicure</t>
        </is>
      </c>
      <c r="B6" s="6" t="n">
        <v>40</v>
      </c>
      <c r="C6" s="10" t="inlineStr">
        <is>
          <t>Unhas</t>
        </is>
      </c>
      <c r="D6" s="6" t="n">
        <v>5</v>
      </c>
    </row>
    <row r="7">
      <c r="A7" s="9" t="inlineStr">
        <is>
          <t>Coloração</t>
        </is>
      </c>
      <c r="B7" s="6" t="n">
        <v>220</v>
      </c>
      <c r="C7" s="9" t="inlineStr">
        <is>
          <t>Química</t>
        </is>
      </c>
      <c r="D7" s="6" t="n">
        <v>75</v>
      </c>
    </row>
    <row r="8">
      <c r="A8" s="10" t="inlineStr">
        <is>
          <t>Hidratação</t>
        </is>
      </c>
      <c r="B8" s="6" t="n">
        <v>95</v>
      </c>
      <c r="C8" s="10" t="inlineStr">
        <is>
          <t>Tratamento</t>
        </is>
      </c>
      <c r="D8" s="6" t="n">
        <v>25</v>
      </c>
    </row>
  </sheetData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6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</cols>
  <sheetData>
    <row r="1">
      <c r="A1" s="1" t="inlineStr">
        <is>
          <t>Painel Gerencial — Julho/2026</t>
        </is>
      </c>
    </row>
    <row r="3">
      <c r="A3" s="2" t="inlineStr">
        <is>
          <t>Indicador</t>
        </is>
      </c>
      <c r="B3" s="2" t="inlineStr">
        <is>
          <t>Valor</t>
        </is>
      </c>
    </row>
    <row r="4">
      <c r="A4" s="11" t="inlineStr">
        <is>
          <t>Receita bruta</t>
        </is>
      </c>
      <c r="B4" s="12">
        <f>SUMIF(Movimentações!$B$3:$B$12,"Receita",Movimentações!$J$3:$J$12)</f>
        <v/>
      </c>
    </row>
    <row r="5">
      <c r="A5" s="11" t="inlineStr">
        <is>
          <t>Despesas</t>
        </is>
      </c>
      <c r="B5" s="13">
        <f>SUMIF(Movimentações!$B$3:$B$12,"Despesa",Movimentações!$J$3:$J$12)</f>
        <v/>
      </c>
    </row>
    <row r="6">
      <c r="A6" s="11" t="inlineStr">
        <is>
          <t>Resultado operacional</t>
        </is>
      </c>
      <c r="B6" s="12">
        <f>SUM(Movimentações!$L$3:$L$12)</f>
        <v/>
      </c>
    </row>
    <row r="7">
      <c r="A7" s="11" t="inlineStr">
        <is>
          <t>Ticket médio das receitas</t>
        </is>
      </c>
      <c r="B7" s="12">
        <f>IFERROR(AVERAGEIF(Movimentações!$B$3:$B$12,"Receita",Movimentações!$J$3:$J$12),0)</f>
        <v/>
      </c>
    </row>
    <row r="8">
      <c r="A8" s="11" t="inlineStr">
        <is>
          <t>Quantidade de atendimentos</t>
        </is>
      </c>
      <c r="B8" s="14">
        <f>COUNTIF(Movimentações!$B$3:$B$12,"Receita")</f>
        <v/>
      </c>
    </row>
    <row r="9">
      <c r="A9" s="11" t="inlineStr">
        <is>
          <t>Recebimentos pendentes</t>
        </is>
      </c>
      <c r="B9" s="15">
        <f>COUNTIF(Movimentações!$M$3:$M$12,"Pendente")</f>
        <v/>
      </c>
    </row>
    <row r="11">
      <c r="A11" s="16" t="inlineStr">
        <is>
          <t>Categoria</t>
        </is>
      </c>
      <c r="B11" s="16" t="inlineStr">
        <is>
          <t>Total (R$)</t>
        </is>
      </c>
    </row>
    <row r="12">
      <c r="A12" s="17" t="inlineStr">
        <is>
          <t>Receitas</t>
        </is>
      </c>
      <c r="B12" s="18">
        <f>B4</f>
        <v/>
      </c>
    </row>
    <row r="13">
      <c r="A13" s="17" t="inlineStr">
        <is>
          <t>Despesas</t>
        </is>
      </c>
      <c r="B13" s="18">
        <f>B5</f>
        <v/>
      </c>
    </row>
    <row r="16">
      <c r="A16" s="19" t="inlineStr">
        <is>
          <t>Observação: valores verdes indicam desempenho positivo; vermelhos indicam despesas ou pendências que exigem atenção.</t>
        </is>
      </c>
    </row>
  </sheetData>
  <mergeCells count="1">
    <mergeCell ref="A1:D1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2026-07-30T13:35:56Z</dcterms:created>
  <dcterms:modified xmlns:dcterms="http://purl.org/dc/terms/" xmlns:xsi="http://www.w3.org/2001/XMLSchema-instance" xsi:type="dcterms:W3CDTF">2026-07-30T13:35:56Z</dcterms:modified>
</cp:coreProperties>
</file>